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Quarterly Repor" sheetId="1" r:id="rId1"/>
  </sheets>
  <definedNames>
    <definedName name="_xlnm.Print_Area" localSheetId="0">'Quarterly Repor'!$A$310:$R$376</definedName>
    <definedName name="_xlnm.Print_Area">'Quarterly Repor'!$A$131:$Q$369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<sst xmlns="http://schemas.openxmlformats.org/spreadsheetml/2006/main" count="334" uniqueCount="262">
  <si>
    <t>HUNZA CONSOLIDATION  BERHAD (297020-W)</t>
  </si>
  <si>
    <t>QUARTERLY REPORT FOR  THE  PERIOD ENDED  31 DEC 2000</t>
  </si>
  <si>
    <t>The  Directors  are pleased  to  announce the  unaudited  results  of the  Group  and  the Company for the period ended 31 Dec 2000</t>
  </si>
  <si>
    <t>CONSOLIDATED INCOME STATEMENT</t>
  </si>
  <si>
    <t>1.</t>
  </si>
  <si>
    <t>2.</t>
  </si>
  <si>
    <t>3.</t>
  </si>
  <si>
    <t>CONSOLIDATED BALANCE SHEET</t>
  </si>
  <si>
    <t>NOTES</t>
  </si>
  <si>
    <t xml:space="preserve">       </t>
  </si>
  <si>
    <t>16</t>
  </si>
  <si>
    <t>By  Order  of  the  Board</t>
  </si>
  <si>
    <t>Ong Eng Choon</t>
  </si>
  <si>
    <t>Tay Phaik Huat</t>
  </si>
  <si>
    <t>Secretaries</t>
  </si>
  <si>
    <t>Penang</t>
  </si>
  <si>
    <t>Date: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</si>
  <si>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</si>
  <si>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</si>
  <si>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</si>
  <si>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</si>
  <si>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</si>
  <si>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</si>
  <si>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</si>
  <si>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</si>
  <si>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</si>
  <si>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</si>
  <si>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</si>
  <si>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</si>
  <si>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Note: The fully diluted earnings per share (for ESOS) are not shown, as </t>
  </si>
  <si>
    <t>Dividend per share (sen)</t>
  </si>
  <si>
    <t>Fixed Assets</t>
  </si>
  <si>
    <t>Investment in Associated Companies</t>
  </si>
  <si>
    <t>Other Investments</t>
  </si>
  <si>
    <t>Intangible Assets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</si>
  <si>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</si>
  <si>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</si>
  <si>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</si>
  <si>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</si>
  <si>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</si>
  <si>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</si>
  <si>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>Net tangible assets per share (sen)</t>
  </si>
  <si>
    <t>Accounting Policies</t>
  </si>
  <si>
    <t>Nature and Amount of the Exceptional Item</t>
  </si>
  <si>
    <t xml:space="preserve">Nature and Amount of Extraordinary Item </t>
  </si>
  <si>
    <t>There was no extraordinary item for the financial period under review.</t>
  </si>
  <si>
    <t xml:space="preserve">Taxation </t>
  </si>
  <si>
    <t>The taxation for the Group comprises :</t>
  </si>
  <si>
    <t>Pre-acquisition Profits</t>
  </si>
  <si>
    <t>Profit on Sale of Investments and / or Properties</t>
  </si>
  <si>
    <t xml:space="preserve">Particulars of Purchases and Disposals of Quoted Securities </t>
  </si>
  <si>
    <t>Total investments in quoted securities as at 31 Dec 2000 are as follows :</t>
  </si>
  <si>
    <t>Changes in the Composition of the Group</t>
  </si>
  <si>
    <t>Status of Corporate Proposals Announced But Not Yet Completed</t>
  </si>
  <si>
    <t>There was no corporate proposal announced and not completed as at the date of this announcement except for the announcements  for the</t>
  </si>
  <si>
    <t>following proposals:</t>
  </si>
  <si>
    <t>Seasonal or Cyclical Factors</t>
  </si>
  <si>
    <t xml:space="preserve">Sales especially in seafood division are generally seasonal in nature. The Group's turnover is normally higher during second half of the </t>
  </si>
  <si>
    <t>Issuance and Repayment of Debt and Equity Securities, Shares Buy-backs, Shares Held as Treasury Shares and Resale of</t>
  </si>
  <si>
    <t>Treasury Shares</t>
  </si>
  <si>
    <t xml:space="preserve">There was no issuance and repayment of debt and equity securities, shares buy-backs, held and resale as/of treasury shares during the </t>
  </si>
  <si>
    <t xml:space="preserve"> (c)</t>
  </si>
  <si>
    <t>Group Borrowings as at 31.12.2000 (all denominated in RM'000)</t>
  </si>
  <si>
    <t>Short term borrowings (all secured)</t>
  </si>
  <si>
    <t>Long term borrowings (all secured)</t>
  </si>
  <si>
    <t>The period in which the long term portions of amount due to hire-purchase and finance lease creditors are repayable are as follows :</t>
  </si>
  <si>
    <t>Contingent Liabilities</t>
  </si>
  <si>
    <t xml:space="preserve">Financial Instruments </t>
  </si>
  <si>
    <t xml:space="preserve">Pending Material Litigation </t>
  </si>
  <si>
    <t>There has been no material litigation which the Group is involved in.</t>
  </si>
  <si>
    <t>Segment Reporting (1.1.2000-31.12.2000)</t>
  </si>
  <si>
    <t>Comparison with Preceding Quarter's Results</t>
  </si>
  <si>
    <t>Review of Results</t>
  </si>
  <si>
    <t>Prospects</t>
  </si>
  <si>
    <t>Variance of Actual Profit from Forecast Profit and Shortfall in the Profit Guarantee</t>
  </si>
  <si>
    <t>Not applicable to the group for current financial year.</t>
  </si>
  <si>
    <t>Dividend</t>
  </si>
  <si>
    <t xml:space="preserve">The Board of Directors propose a first and final dividend of 7.5% (1999:7.5%), less tax of 28%, amounting to RM2,140,884 in respect of </t>
  </si>
  <si>
    <t>the current financial year and if approved, will be paid on a date to be determined by the Board of Directors.</t>
  </si>
  <si>
    <t>Turnover</t>
  </si>
  <si>
    <t>Investment income</t>
  </si>
  <si>
    <t xml:space="preserve">Operating profit before interest on </t>
  </si>
  <si>
    <t>borrowings, depreciation and amortisation,</t>
  </si>
  <si>
    <t>exceptional items, income tax,</t>
  </si>
  <si>
    <t>minority interests and extraordinary items</t>
  </si>
  <si>
    <t>Interest on borrowings</t>
  </si>
  <si>
    <t>Depreciation and amortisation</t>
  </si>
  <si>
    <t>Exceptional items</t>
  </si>
  <si>
    <t>Operating profit/(loss) after interest on</t>
  </si>
  <si>
    <t>borrowings, depreciation and amortisation</t>
  </si>
  <si>
    <t>and exceptional items but before income tax,</t>
  </si>
  <si>
    <t>Share in the results of associated</t>
  </si>
  <si>
    <t>companies</t>
  </si>
  <si>
    <t>interests and extraordinary items</t>
  </si>
  <si>
    <t>Taxation</t>
  </si>
  <si>
    <t>(i) Profit/(loss) after taxation before</t>
  </si>
  <si>
    <t xml:space="preserve">     deducting minority interests</t>
  </si>
  <si>
    <t>(ii) Add minority interests share of losses</t>
  </si>
  <si>
    <t>to members of the company</t>
  </si>
  <si>
    <t>(i) Extraordinary items</t>
  </si>
  <si>
    <t>(ii) Less minority interests</t>
  </si>
  <si>
    <t>(iii) Extraordinary items attributable to</t>
  </si>
  <si>
    <t xml:space="preserve">       members of the company</t>
  </si>
  <si>
    <t>items attributable to members of the company</t>
  </si>
  <si>
    <t>Earnings per share based on 2(j) above after deducting</t>
  </si>
  <si>
    <t>any provision for preference dividends, if any : -</t>
  </si>
  <si>
    <t>(i) Basic (based  on weighted average no of ordinary shares</t>
  </si>
  <si>
    <t xml:space="preserve">     in issue of 39,760,803 (38,727,663 ordinary shares in 1999) (sen)</t>
  </si>
  <si>
    <t xml:space="preserve">(ii) Fully diluted </t>
  </si>
  <si>
    <t xml:space="preserve">  it is antidilutive</t>
  </si>
  <si>
    <t>Stocks</t>
  </si>
  <si>
    <t>Trade Debtors</t>
  </si>
  <si>
    <t>Other Debtors, Deposits and Prepayments</t>
  </si>
  <si>
    <t>Cash and Bank Balances</t>
  </si>
  <si>
    <t>Short Term Borrowings (include long term loan due within 1 year)</t>
  </si>
  <si>
    <t>Trade Creditors</t>
  </si>
  <si>
    <t>Other Creditors and Accruals</t>
  </si>
  <si>
    <t>Provision for Taxation</t>
  </si>
  <si>
    <t>Dividend Payable / Proposed Dividend</t>
  </si>
  <si>
    <t>Share Capital</t>
  </si>
  <si>
    <t>Reserve</t>
  </si>
  <si>
    <t xml:space="preserve">  Capital Reserve</t>
  </si>
  <si>
    <t xml:space="preserve">  Share Premium</t>
  </si>
  <si>
    <t xml:space="preserve">  Retained Profit</t>
  </si>
  <si>
    <t>Less : 121,000 / 451,000 Treasury Shares, at cost</t>
  </si>
  <si>
    <t>Current</t>
  </si>
  <si>
    <t>Deferred</t>
  </si>
  <si>
    <t>Under/( Over ) provision in respect of prior years</t>
  </si>
  <si>
    <t>Total Purchases</t>
  </si>
  <si>
    <t>Total Disposals (Proceeds)</t>
  </si>
  <si>
    <t>Total Profit on Disposal</t>
  </si>
  <si>
    <t>Total investments at cost</t>
  </si>
  <si>
    <t>Total investments at carrying value/book value ( no provision for diminution in value)</t>
  </si>
  <si>
    <t>Total investments at market value as at 31.12.2000</t>
  </si>
  <si>
    <t>one of the subsidiary had disposed of its factory building and other fixed assets to third parties and became dormant thereafter.</t>
  </si>
  <si>
    <t xml:space="preserve">the Company has acquired 5,000,000 ordinary shares of RM 1.00 each fully paid representing the entire equity interest in </t>
  </si>
  <si>
    <t xml:space="preserve">Hunza Packaging ( Sarawak ) Sdn Bhd ("HPSSB") ( formerly known as Guolene Paper Products ( Kuching ) Sdn Bhd ) for a total cash </t>
  </si>
  <si>
    <t>Proposed Bonus Issue of up to 21,388,000 new ordinary shares of RM1 each on the basis of one new ordinary share of RM1 each for every</t>
  </si>
  <si>
    <t xml:space="preserve">Proposed Rights Issue of up to RM42,776,000 nominal value of 5% Irredeemable Convertible Unsecured Loan Stocks 2001/2006 (ICULS) </t>
  </si>
  <si>
    <t xml:space="preserve">at 100% of the nominal value together with up to 21,388,000 free detachable warrants 2001/2006 on the basis of RM2 nominal value of the ICULS </t>
  </si>
  <si>
    <t>The completion of the above corporate proposals announced is subject to the approvals from the following parties being obtained:</t>
  </si>
  <si>
    <t>(i)   the Securities Commission;</t>
  </si>
  <si>
    <t>(ii)  the Kuala Lumpur Stock Exchange;</t>
  </si>
  <si>
    <t>(iii) the shareholders of the Company; and</t>
  </si>
  <si>
    <t>(iv) any other relevant authorities.</t>
  </si>
  <si>
    <t>857,000 new ordinary shares of RM1 each pursuant to the Employee Share Option Scheme at option prices ranging from RM1.92 to RM2.75</t>
  </si>
  <si>
    <t>per share.</t>
  </si>
  <si>
    <t>Total cost as at date of resale</t>
  </si>
  <si>
    <t>Total sales consideration</t>
  </si>
  <si>
    <t>Excess of sales consideration over the carrying amount  (taken to the share premium account)</t>
  </si>
  <si>
    <t>Total number of shares bought back</t>
  </si>
  <si>
    <t>Total cost</t>
  </si>
  <si>
    <t>All the shares bought back are held as treasury shares in accordance with the requirement of Section 67A of the companies Act, 1965.</t>
  </si>
  <si>
    <t xml:space="preserve">Bank Overdraft </t>
  </si>
  <si>
    <t>Banker Acceptance</t>
  </si>
  <si>
    <t>CBN /LC/ECR/FEBP</t>
  </si>
  <si>
    <t>Share Margin Financing</t>
  </si>
  <si>
    <t xml:space="preserve">Long-term Loan due within one year </t>
  </si>
  <si>
    <t xml:space="preserve">Hire-purchase and Finance Lease Creditors due within one year </t>
  </si>
  <si>
    <t xml:space="preserve">Long-term Loan </t>
  </si>
  <si>
    <t xml:space="preserve">Hire-purchase and Finance Lease Creditors </t>
  </si>
  <si>
    <t>From 1-2 years</t>
  </si>
  <si>
    <t>From 2-5 years</t>
  </si>
  <si>
    <t>Over 5 years</t>
  </si>
  <si>
    <t>Seafood Division</t>
  </si>
  <si>
    <t>Paper Packaging Division</t>
  </si>
  <si>
    <t>Others</t>
  </si>
  <si>
    <t>Individual Quarter</t>
  </si>
  <si>
    <t xml:space="preserve">3 months </t>
  </si>
  <si>
    <t>ended</t>
  </si>
  <si>
    <t>31.12.2000</t>
  </si>
  <si>
    <t>RM '000</t>
  </si>
  <si>
    <t>-</t>
  </si>
  <si>
    <t xml:space="preserve">As at </t>
  </si>
  <si>
    <t xml:space="preserve">End of </t>
  </si>
  <si>
    <t>RM'000</t>
  </si>
  <si>
    <t>3 months</t>
  </si>
  <si>
    <t>As at</t>
  </si>
  <si>
    <t>Preceding</t>
  </si>
  <si>
    <t>Financial</t>
  </si>
  <si>
    <t>Year End</t>
  </si>
  <si>
    <t>31.12.1999</t>
  </si>
  <si>
    <t>Hire-purchase</t>
  </si>
  <si>
    <t>and Finance</t>
  </si>
  <si>
    <t>Lease Creditors</t>
  </si>
  <si>
    <t>Profit Before</t>
  </si>
  <si>
    <t>Taxation and</t>
  </si>
  <si>
    <t>Exceptional</t>
  </si>
  <si>
    <t>Items</t>
  </si>
  <si>
    <t>Cumulative Quarter</t>
  </si>
  <si>
    <t xml:space="preserve">12 months </t>
  </si>
  <si>
    <t>12 months</t>
  </si>
  <si>
    <t>Total</t>
  </si>
  <si>
    <t>Assets</t>
  </si>
  <si>
    <t>Employed</t>
  </si>
  <si>
    <t>Other income including interest income*</t>
  </si>
  <si>
    <t>Profit before taxation, minority</t>
  </si>
  <si>
    <t>Profit after taxation attributable</t>
  </si>
  <si>
    <t>Profit after taxation and extraordinary</t>
  </si>
  <si>
    <t>*</t>
  </si>
  <si>
    <t>This represents a reclassification from "other income" to "revenue" item, reflecting the principal activities of the subsidiaries concerned</t>
  </si>
  <si>
    <t>Note</t>
  </si>
  <si>
    <t>Fixed Deposits*</t>
  </si>
  <si>
    <t>2(b)</t>
  </si>
  <si>
    <t>Other Long Term Liabilities (deferred tax )</t>
  </si>
  <si>
    <t xml:space="preserve">The financial statements of the Group have been prepared in accordance with the provisions of the Companies Act, 1965 and the applicable approved accounting </t>
  </si>
  <si>
    <t>standards of the Malaysian Accounting Standards Board.</t>
  </si>
  <si>
    <t xml:space="preserve">The accounting policies and measurement bases applied in this quarter's financial statement are consistent with those in the audited accounts for year ended Dec 31, </t>
  </si>
  <si>
    <t>( c )</t>
  </si>
  <si>
    <t>( b )</t>
  </si>
  <si>
    <t xml:space="preserve">market values to net book values as at Dec 31, 2000) Such valuation is in accordance with the Group's accounting policy which requires periodic valuation of </t>
  </si>
  <si>
    <t xml:space="preserve">( a ) </t>
  </si>
  <si>
    <t>The effective tax rate of the Group for the current financial year is higher than the statutory income tax rate mainly due to certain subsidiaries recording losses, and</t>
  </si>
  <si>
    <t>such are not available for group relief.</t>
  </si>
  <si>
    <t>Dec 31, 2000, therefore claim for the tax incentives can only be made in the next financial year.</t>
  </si>
  <si>
    <t xml:space="preserve">was expected to avail itself to certain tax incentives ( reinvestment allowance). However the planned reinvestments were still at " work in progress" stage as at </t>
  </si>
  <si>
    <t>No pre-acquisition profits are included in the consolidated results of the Group for the period under review. Also see 8(b) below.</t>
  </si>
  <si>
    <t>Profit on the sale of investments for the current financial year to date is RM 174k.</t>
  </si>
  <si>
    <t>Total purchases and disposals of quoted securities for the current financial year to date and profit arising therefrom are as follows :</t>
  </si>
  <si>
    <t>two existing ordinary shares of RM1 each held in the Company at a date to be determined;and</t>
  </si>
  <si>
    <t>with one warrant for every two existing ordinary shares of RM1 each held before the proposed bonus issue.</t>
  </si>
  <si>
    <t xml:space="preserve">The Company increased its issued and paid-up share capital from RM38,910,000 as at 31.12.1999 to RM39,767,000 as at 31.12.2000 via the issuance of </t>
  </si>
  <si>
    <t>under review. The details are as follows:</t>
  </si>
  <si>
    <t>All of the 451,000 shares bought back and held as treasury shares in previous financial year had been resold during the financial year</t>
  </si>
  <si>
    <t xml:space="preserve">assets of certain subsidiary companies and a pledge of certain shoplots belonging to the Company. Certain of the bank borrowings are further guaranteed by the </t>
  </si>
  <si>
    <t>companies' fixed and floating assets, and are further guaranteed by the Company, a subsidiary company and certain directors of subsidiary companies.</t>
  </si>
  <si>
    <t xml:space="preserve">The bank borrowings of the Group are secured by legal charges over landed properties of certain subsidiary companies, debentures over the fixed assets and floating </t>
  </si>
  <si>
    <t>There are no liabilities which the Group is contingently liable to.</t>
  </si>
  <si>
    <t>Barring unforeseen circumstances, the Board is of the opinion that the Group should continue to improve its performance in the next financial year.</t>
  </si>
  <si>
    <t>1B - 1 issued by MASB. This standard came inforce with effect from Dec 2000.</t>
  </si>
  <si>
    <t xml:space="preserve">Exceptional item for the current financial quarter and year represents the deficit amounting to RM 628k arising from the revaluation of land and properties. ( comparing </t>
  </si>
  <si>
    <t>The amounts relating to those land and properties which show an increase over the net book values have been credited directly into the capital reserve account.</t>
  </si>
  <si>
    <t>Company and the directors of the Company and certain subsidiary companies.</t>
  </si>
  <si>
    <t xml:space="preserve"> its investments. The valuation was carried out by a firm of independent professional valuer.</t>
  </si>
  <si>
    <t>Gain on the sale of fixed assets for the current financial year to date is RM 99k.</t>
  </si>
  <si>
    <t>Certain of these Fixed Deposits amounting to RM 303k are pledged to the financial institutions for loans and bank guarantee extended to certain companies in the Group.</t>
  </si>
  <si>
    <t xml:space="preserve">1999 with the exception of preliminary and pre-operating expenses were written off in compliance with the requirement of MASB 1 and Interpretation Bulletin </t>
  </si>
  <si>
    <t xml:space="preserve">Following from the above, the Company then revalued its investments in the subsidiaries. The resulting  surplus amounting to RM 25 million ( arising from the revaluation of land </t>
  </si>
  <si>
    <t>and properties ( as above ) as well as the net asset values of the subsidiaries since the last valuation ) was booked in the Company's capital / revaluation reserve.</t>
  </si>
  <si>
    <t>The effective tax rate of the Group for the current financial quarter is higher than the statutory income tax rate mainly due to one of the profit making subsidiaries</t>
  </si>
  <si>
    <t>There was no changes in the composition of the Group for the current financial year to date except for  the following :</t>
  </si>
  <si>
    <t>consideration of RM 7,310,000. The acquisition was completed in the 3rd quarter and the accounts of HPSSB had been duly consolidated thereafter.</t>
  </si>
  <si>
    <t>financial period to date except for the following:</t>
  </si>
  <si>
    <t>Subsequent to the sale of treasury shares ( in (b) above ), the Company repurchased the following :</t>
  </si>
  <si>
    <t xml:space="preserve">The bank loans are secured by legal charges over certain subsidiary companies' freehold and leasehold land and building, debentures over certain subsidiary </t>
  </si>
  <si>
    <t>The Group has no off balance sheet financial instruments as at Dec 31, 2000 nor was any entered into subsequent to year-end.</t>
  </si>
  <si>
    <t xml:space="preserve">year due to major festive seasons in the customers' (Europe) market i.e. summer vacation, Christmas and New Year. For the paper pakaging </t>
  </si>
  <si>
    <t xml:space="preserve">The Group achieved a higher profit before tax and exceptional item of RM2,654k in current quarter as compared to a profit of RM2,169k in preceding quarter. </t>
  </si>
  <si>
    <t>Also see note 10 above.</t>
  </si>
  <si>
    <t xml:space="preserve">This is in line with the sales of seafood division which are seasonal in nature. The paper packaging division, as in prior year, performed strongly in the fourth quarter. </t>
  </si>
  <si>
    <t>division, as fair proportion of customers are multi-national companies, sales are corelated to their demands.The trend has always been stronger demand in latter part of the year.</t>
  </si>
  <si>
    <t xml:space="preserve">In addition, the paper packaging division continues to perform well. Turnover has increased both organically/internally, as well as via expansion.(see 8 (b) ). </t>
  </si>
  <si>
    <t>( see note 1 above ), such pre-operating expenses had to be charged out. Further more, interest expenses had increased in line with the increase in borrowings.</t>
  </si>
  <si>
    <t xml:space="preserve">raw material prices and tighter competition. Also in prior year, this division recorded a not insignificant gain on sale of its fixed assets. </t>
  </si>
  <si>
    <t xml:space="preserve">However the increase in turnover did not lead to higher PBT. This is primarily due to overall increases in selling prices did not keep step with increase in </t>
  </si>
  <si>
    <t xml:space="preserve">For the " others " division, the Group recorded a lose as certain subsidiaries are gearing up for operations, and in line with latest accounting standards </t>
  </si>
  <si>
    <t>sources of supplies into regional area enable us in obtaining supplies at more advantageous prices as compared to those procured locally.</t>
  </si>
  <si>
    <t xml:space="preserve">As explained in previous quarters, the better performance in seafood division is mainly due to the stronger demand during festival seasons and the diversification of </t>
  </si>
  <si>
    <t>Group's PBT &amp; EI as compared to the financial year 1999.</t>
  </si>
  <si>
    <t xml:space="preserve">On the whole, The Group registered a profit before tax and exceptional item of  RM4.3 million in current financial year. This represents an increase of 38.7% in the </t>
  </si>
  <si>
    <t>operations. This will improve our productivity and equip us to compete in the international market and thus contribute to the better performance of the whole Group.</t>
  </si>
  <si>
    <t xml:space="preserve">It is envisaged that upon the successful conclusion  of fund raising exercise (see note 9 above), the Group will be able to expand and continuously upgrade its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</si>
</sst>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"/>
    <numFmt numFmtId="165" formatCode="dd\-mmm\-yy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12"/>
      <name val="Times New Roman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1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8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7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3" xfId="0" applyNumberFormat="1" applyFont="1" applyAlignment="1">
      <alignment/>
    </xf>
    <xf numFmtId="3" fontId="7" fillId="0" borderId="4" xfId="0" applyNumberFormat="1" applyFont="1" applyAlignment="1">
      <alignment/>
    </xf>
    <xf numFmtId="3" fontId="7" fillId="0" borderId="2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justify" vertical="center" wrapText="1"/>
    </xf>
    <xf numFmtId="3" fontId="4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7" fillId="0" borderId="1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justify" vertical="center" wrapText="1"/>
    </xf>
    <xf numFmtId="3" fontId="7" fillId="0" borderId="0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"/>
    </xf>
    <xf numFmtId="3" fontId="7" fillId="0" borderId="3" xfId="0" applyNumberFormat="1" applyFont="1" applyAlignment="1">
      <alignment horizontal="center"/>
    </xf>
    <xf numFmtId="3" fontId="7" fillId="0" borderId="0" xfId="0" applyNumberFormat="1" applyFont="1" applyAlignment="1">
      <alignment horizontal="justify" vertical="center" wrapText="1"/>
    </xf>
    <xf numFmtId="3" fontId="8" fillId="0" borderId="0" xfId="0" applyNumberFormat="1" applyFont="1" applyAlignment="1">
      <alignment horizontal="justify" vertical="center" wrapText="1"/>
    </xf>
    <xf numFmtId="3" fontId="8" fillId="0" borderId="3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1"/>
  <sheetViews>
    <sheetView tabSelected="1" showOutlineSymbols="0" zoomScale="87" zoomScaleNormal="87" workbookViewId="0" topLeftCell="A1">
      <selection activeCell="A366" sqref="A366"/>
    </sheetView>
  </sheetViews>
  <sheetFormatPr defaultColWidth="8.88671875" defaultRowHeight="15"/>
  <cols>
    <col min="1" max="1" width="4.6640625" style="2" customWidth="1"/>
    <col min="2" max="2" width="3.6640625" style="2" customWidth="1"/>
    <col min="3" max="3" width="28.77734375" style="2" customWidth="1"/>
    <col min="4" max="5" width="9.6640625" style="2" customWidth="1"/>
    <col min="6" max="6" width="3.6640625" style="2" customWidth="1"/>
    <col min="7" max="7" width="6.6640625" style="2" customWidth="1"/>
    <col min="8" max="8" width="11.6640625" style="2" customWidth="1"/>
    <col min="9" max="9" width="2.6640625" style="2" customWidth="1"/>
    <col min="10" max="10" width="11.6640625" style="2" customWidth="1"/>
    <col min="11" max="11" width="1.66796875" style="2" customWidth="1"/>
    <col min="12" max="12" width="3.6640625" style="2" customWidth="1"/>
    <col min="13" max="13" width="10.6640625" style="2" customWidth="1"/>
    <col min="14" max="14" width="3.6640625" style="2" customWidth="1"/>
    <col min="15" max="15" width="11.6640625" style="2" customWidth="1"/>
    <col min="16" max="16" width="1.66796875" style="2" customWidth="1"/>
    <col min="17" max="16384" width="9.6640625" style="2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</row>
    <row r="4" spans="1:19" ht="15.7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1"/>
      <c r="B10" s="1"/>
      <c r="C10" s="1"/>
      <c r="D10" s="1"/>
      <c r="E10" s="1"/>
      <c r="F10" s="49" t="s">
        <v>201</v>
      </c>
      <c r="G10" s="5"/>
      <c r="H10" s="4" t="s">
        <v>167</v>
      </c>
      <c r="I10" s="4"/>
      <c r="J10" s="4"/>
      <c r="K10" s="4"/>
      <c r="L10" s="1"/>
      <c r="M10" s="4" t="s">
        <v>189</v>
      </c>
      <c r="N10" s="4"/>
      <c r="O10" s="4"/>
      <c r="P10" s="4"/>
      <c r="Q10" s="1"/>
      <c r="R10" s="1"/>
      <c r="S10" s="1"/>
    </row>
    <row r="11" spans="1:19" ht="15.75">
      <c r="A11" s="1"/>
      <c r="B11" s="1"/>
      <c r="C11" s="1"/>
      <c r="D11" s="1"/>
      <c r="E11" s="1"/>
      <c r="F11" s="1"/>
      <c r="G11" s="1"/>
      <c r="H11" s="6"/>
      <c r="I11" s="6"/>
      <c r="J11" s="6"/>
      <c r="K11" s="6"/>
      <c r="L11" s="1"/>
      <c r="M11" s="6"/>
      <c r="N11" s="6"/>
      <c r="O11" s="6"/>
      <c r="P11" s="6"/>
      <c r="Q11" s="1"/>
      <c r="R11" s="1"/>
      <c r="S11" s="1"/>
    </row>
    <row r="12" spans="1:19" ht="15.75">
      <c r="A12" s="1"/>
      <c r="B12" s="1"/>
      <c r="C12" s="1"/>
      <c r="D12" s="1"/>
      <c r="E12" s="1"/>
      <c r="F12" s="1"/>
      <c r="G12" s="1"/>
      <c r="H12" s="7" t="s">
        <v>168</v>
      </c>
      <c r="I12" s="1"/>
      <c r="J12" s="7" t="s">
        <v>168</v>
      </c>
      <c r="K12" s="1"/>
      <c r="L12" s="1"/>
      <c r="M12" s="7" t="s">
        <v>190</v>
      </c>
      <c r="N12" s="1"/>
      <c r="O12" s="7" t="s">
        <v>190</v>
      </c>
      <c r="P12" s="1"/>
      <c r="Q12" s="1"/>
      <c r="R12" s="1"/>
      <c r="S12" s="1"/>
    </row>
    <row r="13" spans="1:19" ht="15.75">
      <c r="A13" s="1"/>
      <c r="B13" s="1"/>
      <c r="C13" s="1"/>
      <c r="D13" s="1"/>
      <c r="E13" s="1"/>
      <c r="F13" s="1"/>
      <c r="G13" s="1"/>
      <c r="H13" s="7" t="s">
        <v>169</v>
      </c>
      <c r="I13" s="1"/>
      <c r="J13" s="7" t="s">
        <v>169</v>
      </c>
      <c r="K13" s="1"/>
      <c r="L13" s="1"/>
      <c r="M13" s="7" t="s">
        <v>169</v>
      </c>
      <c r="N13" s="1"/>
      <c r="O13" s="7" t="s">
        <v>169</v>
      </c>
      <c r="P13" s="1"/>
      <c r="Q13" s="1"/>
      <c r="R13" s="1"/>
      <c r="S13" s="1"/>
    </row>
    <row r="14" spans="1:19" ht="15.75">
      <c r="A14" s="1"/>
      <c r="B14" s="1"/>
      <c r="C14" s="1"/>
      <c r="D14" s="1"/>
      <c r="E14" s="1"/>
      <c r="F14" s="1"/>
      <c r="G14" s="1"/>
      <c r="H14" s="7" t="s">
        <v>170</v>
      </c>
      <c r="I14" s="1"/>
      <c r="J14" s="7" t="s">
        <v>181</v>
      </c>
      <c r="K14" s="1"/>
      <c r="L14" s="1"/>
      <c r="M14" s="7" t="s">
        <v>170</v>
      </c>
      <c r="N14" s="1"/>
      <c r="O14" s="7" t="s">
        <v>181</v>
      </c>
      <c r="P14" s="1"/>
      <c r="Q14" s="1"/>
      <c r="R14" s="1"/>
      <c r="S14" s="1"/>
    </row>
    <row r="15" spans="1:19" ht="15.75">
      <c r="A15" s="1"/>
      <c r="B15" s="1"/>
      <c r="C15" s="1"/>
      <c r="D15" s="1"/>
      <c r="E15" s="1"/>
      <c r="F15" s="1"/>
      <c r="G15" s="1"/>
      <c r="H15" s="7" t="s">
        <v>171</v>
      </c>
      <c r="I15" s="1"/>
      <c r="J15" s="7" t="s">
        <v>171</v>
      </c>
      <c r="K15" s="1"/>
      <c r="L15" s="1"/>
      <c r="M15" s="7" t="s">
        <v>171</v>
      </c>
      <c r="N15" s="1"/>
      <c r="O15" s="7" t="s">
        <v>171</v>
      </c>
      <c r="P15" s="1"/>
      <c r="Q15" s="1"/>
      <c r="R15" s="1"/>
      <c r="S15" s="1"/>
    </row>
    <row r="16" spans="1:19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8" t="s">
        <v>4</v>
      </c>
      <c r="B18" s="1" t="s">
        <v>17</v>
      </c>
      <c r="C18" s="1" t="s">
        <v>79</v>
      </c>
      <c r="D18" s="1"/>
      <c r="E18" s="1"/>
      <c r="F18" s="1"/>
      <c r="G18" s="1"/>
      <c r="H18" s="9">
        <f>34407-1</f>
        <v>34406</v>
      </c>
      <c r="I18" s="1"/>
      <c r="J18" s="1">
        <v>27538</v>
      </c>
      <c r="K18" s="1"/>
      <c r="L18" s="1"/>
      <c r="M18" s="9">
        <f>121765-24</f>
        <v>121741</v>
      </c>
      <c r="N18" s="1"/>
      <c r="O18" s="1">
        <v>98128</v>
      </c>
      <c r="P18" s="1"/>
      <c r="Q18" s="1"/>
      <c r="R18" s="1"/>
      <c r="S18" s="1"/>
    </row>
    <row r="19" spans="1:19" ht="15.75">
      <c r="A19" s="8"/>
      <c r="B19" s="1"/>
      <c r="C19" s="1"/>
      <c r="D19" s="1"/>
      <c r="E19" s="1"/>
      <c r="F19" s="1"/>
      <c r="G19" s="1"/>
      <c r="H19" s="9"/>
      <c r="I19" s="1"/>
      <c r="J19" s="1"/>
      <c r="K19" s="1"/>
      <c r="L19" s="1"/>
      <c r="M19" s="9"/>
      <c r="N19" s="1"/>
      <c r="O19" s="1"/>
      <c r="P19" s="1"/>
      <c r="Q19" s="1"/>
      <c r="R19" s="1"/>
      <c r="S19" s="1"/>
    </row>
    <row r="20" spans="1:19" ht="15.75">
      <c r="A20" s="8"/>
      <c r="B20" s="1" t="s">
        <v>18</v>
      </c>
      <c r="C20" s="1" t="s">
        <v>80</v>
      </c>
      <c r="D20" s="1"/>
      <c r="E20" s="1"/>
      <c r="F20" s="1"/>
      <c r="G20" s="1"/>
      <c r="H20" s="9">
        <v>1</v>
      </c>
      <c r="I20" s="1"/>
      <c r="J20" s="1">
        <v>3</v>
      </c>
      <c r="K20" s="1"/>
      <c r="L20" s="1"/>
      <c r="M20" s="9">
        <v>24</v>
      </c>
      <c r="N20" s="1"/>
      <c r="O20" s="1">
        <v>6</v>
      </c>
      <c r="P20" s="1"/>
      <c r="Q20" s="1"/>
      <c r="R20" s="1"/>
      <c r="S20" s="1"/>
    </row>
    <row r="21" spans="1:19" ht="15.75">
      <c r="A21" s="8"/>
      <c r="B21" s="1"/>
      <c r="C21" s="1"/>
      <c r="D21" s="1"/>
      <c r="E21" s="1"/>
      <c r="F21" s="1"/>
      <c r="G21" s="1"/>
      <c r="H21" s="9"/>
      <c r="I21" s="1"/>
      <c r="J21" s="1"/>
      <c r="K21" s="1"/>
      <c r="L21" s="1"/>
      <c r="M21" s="9"/>
      <c r="N21" s="1"/>
      <c r="O21" s="1"/>
      <c r="P21" s="1"/>
      <c r="Q21" s="1"/>
      <c r="R21" s="1"/>
      <c r="S21" s="1"/>
    </row>
    <row r="22" spans="1:19" ht="15.75">
      <c r="A22" s="8"/>
      <c r="B22" s="1" t="s">
        <v>19</v>
      </c>
      <c r="C22" s="1" t="s">
        <v>195</v>
      </c>
      <c r="D22" s="1"/>
      <c r="E22" s="1"/>
      <c r="F22" s="1"/>
      <c r="G22" s="1"/>
      <c r="H22" s="9">
        <v>-199</v>
      </c>
      <c r="I22" s="1"/>
      <c r="J22" s="1">
        <v>847</v>
      </c>
      <c r="K22" s="1"/>
      <c r="L22" s="1"/>
      <c r="M22" s="9">
        <v>775</v>
      </c>
      <c r="N22" s="1"/>
      <c r="O22" s="1">
        <v>2331</v>
      </c>
      <c r="P22" s="1"/>
      <c r="Q22" s="1"/>
      <c r="R22" s="1"/>
      <c r="S22" s="1"/>
    </row>
    <row r="23" spans="1:19" ht="15.75">
      <c r="A23" s="8"/>
      <c r="B23" s="1"/>
      <c r="C23" s="1"/>
      <c r="D23" s="1"/>
      <c r="E23" s="1"/>
      <c r="F23" s="1"/>
      <c r="G23" s="1"/>
      <c r="H23" s="9"/>
      <c r="I23" s="1"/>
      <c r="J23" s="1"/>
      <c r="K23" s="1"/>
      <c r="L23" s="1"/>
      <c r="M23" s="9"/>
      <c r="N23" s="1"/>
      <c r="O23" s="1"/>
      <c r="P23" s="1"/>
      <c r="Q23" s="1"/>
      <c r="R23" s="1"/>
      <c r="S23" s="1"/>
    </row>
    <row r="24" spans="1:19" ht="15.75">
      <c r="A24" s="8" t="s">
        <v>5</v>
      </c>
      <c r="B24" s="1" t="s">
        <v>17</v>
      </c>
      <c r="C24" s="1" t="s">
        <v>81</v>
      </c>
      <c r="D24" s="1"/>
      <c r="E24" s="1"/>
      <c r="F24" s="1"/>
      <c r="G24" s="7"/>
      <c r="H24" s="9">
        <f>2026+H29+H31-H33</f>
        <v>4601</v>
      </c>
      <c r="I24" s="1"/>
      <c r="J24" s="1">
        <v>1925</v>
      </c>
      <c r="K24" s="1"/>
      <c r="L24" s="1"/>
      <c r="M24" s="9">
        <f>3691+M29+M31-M33</f>
        <v>11565</v>
      </c>
      <c r="N24" s="1"/>
      <c r="O24" s="9">
        <v>9541</v>
      </c>
      <c r="P24" s="1"/>
      <c r="Q24" s="1"/>
      <c r="R24" s="1"/>
      <c r="S24" s="1"/>
    </row>
    <row r="25" spans="1:19" ht="15.75">
      <c r="A25" s="8"/>
      <c r="B25" s="1"/>
      <c r="C25" s="1" t="s">
        <v>82</v>
      </c>
      <c r="D25" s="1"/>
      <c r="E25" s="1"/>
      <c r="F25" s="1"/>
      <c r="G25" s="7"/>
      <c r="H25" s="9"/>
      <c r="I25" s="1"/>
      <c r="J25" s="1"/>
      <c r="K25" s="1"/>
      <c r="L25" s="1"/>
      <c r="M25" s="9"/>
      <c r="N25" s="1"/>
      <c r="O25" s="1"/>
      <c r="P25" s="1"/>
      <c r="Q25" s="1"/>
      <c r="R25" s="1"/>
      <c r="S25" s="1"/>
    </row>
    <row r="26" spans="1:19" ht="15.75">
      <c r="A26" s="8"/>
      <c r="B26" s="1"/>
      <c r="C26" s="1" t="s">
        <v>83</v>
      </c>
      <c r="D26" s="1"/>
      <c r="E26" s="1"/>
      <c r="F26" s="1"/>
      <c r="G26" s="7"/>
      <c r="H26" s="9"/>
      <c r="I26" s="1"/>
      <c r="J26" s="1"/>
      <c r="K26" s="1"/>
      <c r="L26" s="1"/>
      <c r="M26" s="9"/>
      <c r="N26" s="1"/>
      <c r="O26" s="1"/>
      <c r="P26" s="1"/>
      <c r="Q26" s="1"/>
      <c r="R26" s="1"/>
      <c r="S26" s="1"/>
    </row>
    <row r="27" spans="1:19" ht="15.75">
      <c r="A27" s="8"/>
      <c r="B27" s="1"/>
      <c r="C27" s="1" t="s">
        <v>84</v>
      </c>
      <c r="D27" s="1"/>
      <c r="E27" s="1"/>
      <c r="F27" s="1"/>
      <c r="G27" s="7"/>
      <c r="H27" s="9"/>
      <c r="I27" s="1"/>
      <c r="J27" s="1"/>
      <c r="K27" s="1"/>
      <c r="L27" s="1"/>
      <c r="M27" s="9"/>
      <c r="N27" s="1"/>
      <c r="O27" s="1"/>
      <c r="P27" s="1"/>
      <c r="Q27" s="1"/>
      <c r="R27" s="1"/>
      <c r="S27" s="1"/>
    </row>
    <row r="28" spans="1:19" ht="15.75">
      <c r="A28" s="8"/>
      <c r="B28" s="1"/>
      <c r="C28" s="1"/>
      <c r="D28" s="1"/>
      <c r="E28" s="1"/>
      <c r="F28" s="1"/>
      <c r="G28" s="1"/>
      <c r="H28" s="9"/>
      <c r="I28" s="1"/>
      <c r="J28" s="1"/>
      <c r="K28" s="1"/>
      <c r="L28" s="1"/>
      <c r="M28" s="9"/>
      <c r="N28" s="1"/>
      <c r="O28" s="1"/>
      <c r="P28" s="1"/>
      <c r="Q28" s="1"/>
      <c r="R28" s="1"/>
      <c r="S28" s="1"/>
    </row>
    <row r="29" spans="1:19" ht="15.75">
      <c r="A29" s="8"/>
      <c r="B29" s="1" t="s">
        <v>18</v>
      </c>
      <c r="C29" s="1" t="s">
        <v>85</v>
      </c>
      <c r="D29" s="1"/>
      <c r="E29" s="1"/>
      <c r="F29" s="1"/>
      <c r="G29" s="1"/>
      <c r="H29" s="9">
        <v>600</v>
      </c>
      <c r="I29" s="1"/>
      <c r="J29" s="1">
        <v>504</v>
      </c>
      <c r="K29" s="1"/>
      <c r="L29" s="1"/>
      <c r="M29" s="9">
        <v>2079</v>
      </c>
      <c r="N29" s="1"/>
      <c r="O29" s="1">
        <v>1842</v>
      </c>
      <c r="P29" s="1"/>
      <c r="Q29" s="1"/>
      <c r="R29" s="1"/>
      <c r="S29" s="1"/>
    </row>
    <row r="30" spans="1:19" ht="15.75">
      <c r="A30" s="8"/>
      <c r="B30" s="1"/>
      <c r="C30" s="1"/>
      <c r="D30" s="1"/>
      <c r="E30" s="1"/>
      <c r="F30" s="1"/>
      <c r="G30" s="1"/>
      <c r="H30" s="9"/>
      <c r="I30" s="1"/>
      <c r="J30" s="1"/>
      <c r="K30" s="1"/>
      <c r="L30" s="1"/>
      <c r="M30" s="9"/>
      <c r="N30" s="1"/>
      <c r="O30" s="1"/>
      <c r="P30" s="1"/>
      <c r="Q30" s="1"/>
      <c r="R30" s="1"/>
      <c r="S30" s="1"/>
    </row>
    <row r="31" spans="1:19" ht="15.75">
      <c r="A31" s="8"/>
      <c r="B31" s="1" t="s">
        <v>19</v>
      </c>
      <c r="C31" s="1" t="s">
        <v>86</v>
      </c>
      <c r="D31" s="1"/>
      <c r="E31" s="1"/>
      <c r="F31" s="1"/>
      <c r="G31" s="1"/>
      <c r="H31" s="9">
        <v>1347</v>
      </c>
      <c r="I31" s="1"/>
      <c r="J31" s="1">
        <v>1218</v>
      </c>
      <c r="K31" s="1"/>
      <c r="L31" s="1"/>
      <c r="M31" s="9">
        <v>5167</v>
      </c>
      <c r="N31" s="1"/>
      <c r="O31" s="1">
        <v>4515</v>
      </c>
      <c r="P31" s="1"/>
      <c r="Q31" s="1"/>
      <c r="R31" s="1"/>
      <c r="S31" s="1"/>
    </row>
    <row r="32" spans="1:19" ht="15.75">
      <c r="A32" s="8"/>
      <c r="B32" s="1"/>
      <c r="C32" s="1"/>
      <c r="D32" s="1"/>
      <c r="E32" s="1"/>
      <c r="F32" s="1"/>
      <c r="G32" s="1"/>
      <c r="H32" s="9"/>
      <c r="I32" s="1"/>
      <c r="J32" s="1"/>
      <c r="K32" s="1"/>
      <c r="L32" s="1"/>
      <c r="M32" s="9"/>
      <c r="N32" s="1"/>
      <c r="O32" s="1"/>
      <c r="P32" s="1"/>
      <c r="Q32" s="1"/>
      <c r="R32" s="1"/>
      <c r="S32" s="1"/>
    </row>
    <row r="33" spans="1:19" ht="15.75">
      <c r="A33" s="8"/>
      <c r="B33" s="1" t="s">
        <v>20</v>
      </c>
      <c r="C33" s="1" t="s">
        <v>87</v>
      </c>
      <c r="D33" s="1"/>
      <c r="E33" s="1"/>
      <c r="F33" s="49">
        <v>2</v>
      </c>
      <c r="G33" s="7"/>
      <c r="H33" s="9">
        <v>-628</v>
      </c>
      <c r="I33" s="1"/>
      <c r="J33" s="1">
        <v>4932</v>
      </c>
      <c r="K33" s="1"/>
      <c r="L33" s="1"/>
      <c r="M33" s="10">
        <v>-628</v>
      </c>
      <c r="N33" s="11"/>
      <c r="O33" s="11">
        <v>4932</v>
      </c>
      <c r="P33" s="1"/>
      <c r="Q33" s="1"/>
      <c r="R33" s="1"/>
      <c r="S33" s="1"/>
    </row>
    <row r="34" spans="1:19" ht="15.75">
      <c r="A34" s="8"/>
      <c r="B34" s="1"/>
      <c r="C34" s="1"/>
      <c r="D34" s="1"/>
      <c r="E34" s="1"/>
      <c r="F34" s="1"/>
      <c r="G34" s="1"/>
      <c r="H34" s="12"/>
      <c r="I34" s="1"/>
      <c r="J34" s="6"/>
      <c r="K34" s="1"/>
      <c r="L34" s="1"/>
      <c r="M34" s="12"/>
      <c r="N34" s="1"/>
      <c r="O34" s="6"/>
      <c r="P34" s="1"/>
      <c r="Q34" s="1"/>
      <c r="R34" s="1"/>
      <c r="S34" s="1"/>
    </row>
    <row r="35" spans="1:19" ht="15.75">
      <c r="A35" s="8"/>
      <c r="B35" s="1" t="s">
        <v>21</v>
      </c>
      <c r="C35" s="1" t="s">
        <v>88</v>
      </c>
      <c r="D35" s="1"/>
      <c r="E35" s="1"/>
      <c r="F35" s="1"/>
      <c r="G35" s="1"/>
      <c r="H35" s="9">
        <f>H24-H29-H31+H33</f>
        <v>2026</v>
      </c>
      <c r="I35" s="1"/>
      <c r="J35" s="9">
        <f>J24-J29-J31+J33</f>
        <v>5135</v>
      </c>
      <c r="K35" s="1"/>
      <c r="L35" s="1"/>
      <c r="M35" s="9">
        <f>M24-M29-M31+M33</f>
        <v>3691</v>
      </c>
      <c r="N35" s="1"/>
      <c r="O35" s="9">
        <f>O24-O29-O31+O33</f>
        <v>8116</v>
      </c>
      <c r="P35" s="1"/>
      <c r="Q35" s="1"/>
      <c r="R35" s="1"/>
      <c r="S35" s="1"/>
    </row>
    <row r="36" spans="1:19" ht="15.75">
      <c r="A36" s="8"/>
      <c r="B36" s="1"/>
      <c r="C36" s="1" t="s">
        <v>89</v>
      </c>
      <c r="D36" s="1"/>
      <c r="E36" s="1"/>
      <c r="F36" s="1"/>
      <c r="G36" s="1"/>
      <c r="H36" s="9"/>
      <c r="I36" s="1"/>
      <c r="J36" s="1"/>
      <c r="K36" s="1"/>
      <c r="L36" s="1"/>
      <c r="M36" s="9"/>
      <c r="N36" s="1"/>
      <c r="O36" s="1"/>
      <c r="P36" s="1"/>
      <c r="Q36" s="1"/>
      <c r="R36" s="1"/>
      <c r="S36" s="1"/>
    </row>
    <row r="37" spans="1:19" ht="15.75">
      <c r="A37" s="8"/>
      <c r="B37" s="1"/>
      <c r="C37" s="1" t="s">
        <v>90</v>
      </c>
      <c r="D37" s="1"/>
      <c r="E37" s="1"/>
      <c r="F37" s="1"/>
      <c r="G37" s="1"/>
      <c r="H37" s="9"/>
      <c r="I37" s="1"/>
      <c r="J37" s="1"/>
      <c r="K37" s="1"/>
      <c r="L37" s="1"/>
      <c r="M37" s="9"/>
      <c r="N37" s="1"/>
      <c r="O37" s="1"/>
      <c r="P37" s="1"/>
      <c r="Q37" s="1"/>
      <c r="R37" s="1"/>
      <c r="S37" s="1"/>
    </row>
    <row r="38" spans="1:19" ht="15.75">
      <c r="A38" s="8"/>
      <c r="B38" s="1"/>
      <c r="C38" s="1" t="s">
        <v>84</v>
      </c>
      <c r="D38" s="1"/>
      <c r="E38" s="1"/>
      <c r="F38" s="1"/>
      <c r="G38" s="1"/>
      <c r="H38" s="9"/>
      <c r="I38" s="1"/>
      <c r="J38" s="1"/>
      <c r="K38" s="1"/>
      <c r="L38" s="1"/>
      <c r="M38" s="9"/>
      <c r="N38" s="1"/>
      <c r="O38" s="1"/>
      <c r="P38" s="1"/>
      <c r="Q38" s="1"/>
      <c r="R38" s="1"/>
      <c r="S38" s="1"/>
    </row>
    <row r="39" spans="1:19" ht="15.75">
      <c r="A39" s="8"/>
      <c r="B39" s="1"/>
      <c r="C39" s="1"/>
      <c r="D39" s="1"/>
      <c r="E39" s="1"/>
      <c r="F39" s="1"/>
      <c r="G39" s="1"/>
      <c r="H39" s="9"/>
      <c r="I39" s="1"/>
      <c r="J39" s="1"/>
      <c r="K39" s="1"/>
      <c r="L39" s="1"/>
      <c r="M39" s="9"/>
      <c r="N39" s="1"/>
      <c r="O39" s="1"/>
      <c r="P39" s="1"/>
      <c r="Q39" s="1"/>
      <c r="R39" s="1"/>
      <c r="S39" s="1"/>
    </row>
    <row r="40" spans="1:19" ht="15.75">
      <c r="A40" s="8"/>
      <c r="B40" s="1"/>
      <c r="C40" s="1"/>
      <c r="D40" s="1"/>
      <c r="E40" s="1"/>
      <c r="F40" s="1"/>
      <c r="G40" s="1"/>
      <c r="H40" s="9"/>
      <c r="I40" s="1"/>
      <c r="J40" s="1"/>
      <c r="K40" s="1"/>
      <c r="L40" s="1"/>
      <c r="M40" s="9"/>
      <c r="N40" s="1"/>
      <c r="O40" s="1"/>
      <c r="P40" s="1"/>
      <c r="Q40" s="1"/>
      <c r="R40" s="1"/>
      <c r="S40" s="1"/>
    </row>
    <row r="41" spans="1:19" ht="15.75">
      <c r="A41" s="8"/>
      <c r="B41" s="1" t="s">
        <v>22</v>
      </c>
      <c r="C41" s="1" t="s">
        <v>91</v>
      </c>
      <c r="D41" s="1"/>
      <c r="E41" s="1"/>
      <c r="F41" s="1"/>
      <c r="G41" s="1"/>
      <c r="H41" s="9"/>
      <c r="I41" s="1"/>
      <c r="J41" s="1"/>
      <c r="K41" s="1"/>
      <c r="L41" s="1"/>
      <c r="M41" s="9"/>
      <c r="N41" s="1"/>
      <c r="O41" s="1"/>
      <c r="P41" s="1"/>
      <c r="Q41" s="1"/>
      <c r="R41" s="1"/>
      <c r="S41" s="1"/>
    </row>
    <row r="42" spans="1:19" ht="15.75">
      <c r="A42" s="8"/>
      <c r="B42" s="1"/>
      <c r="C42" s="1" t="s">
        <v>92</v>
      </c>
      <c r="D42" s="1"/>
      <c r="E42" s="1"/>
      <c r="F42" s="1"/>
      <c r="G42" s="1"/>
      <c r="H42" s="13" t="s">
        <v>172</v>
      </c>
      <c r="I42" s="1"/>
      <c r="J42" s="11" t="s">
        <v>172</v>
      </c>
      <c r="K42" s="1"/>
      <c r="L42" s="1"/>
      <c r="M42" s="10" t="s">
        <v>172</v>
      </c>
      <c r="N42" s="11"/>
      <c r="O42" s="11" t="s">
        <v>172</v>
      </c>
      <c r="P42" s="1"/>
      <c r="Q42" s="1"/>
      <c r="R42" s="1"/>
      <c r="S42" s="1"/>
    </row>
    <row r="43" spans="1:19" ht="15.75">
      <c r="A43" s="8"/>
      <c r="B43" s="1"/>
      <c r="C43" s="1"/>
      <c r="D43" s="1"/>
      <c r="E43" s="1"/>
      <c r="F43" s="1"/>
      <c r="G43" s="1"/>
      <c r="H43" s="12"/>
      <c r="I43" s="1"/>
      <c r="J43" s="6"/>
      <c r="K43" s="1"/>
      <c r="L43" s="1"/>
      <c r="M43" s="12"/>
      <c r="N43" s="1"/>
      <c r="O43" s="6"/>
      <c r="P43" s="1"/>
      <c r="Q43" s="1"/>
      <c r="R43" s="1"/>
      <c r="S43" s="1"/>
    </row>
    <row r="44" spans="1:19" ht="15.75">
      <c r="A44" s="8"/>
      <c r="B44" s="1" t="s">
        <v>23</v>
      </c>
      <c r="C44" s="1" t="s">
        <v>196</v>
      </c>
      <c r="D44" s="1"/>
      <c r="E44" s="1"/>
      <c r="F44" s="1"/>
      <c r="G44" s="1"/>
      <c r="H44" s="9"/>
      <c r="I44" s="1"/>
      <c r="J44" s="1"/>
      <c r="K44" s="1"/>
      <c r="L44" s="1"/>
      <c r="M44" s="9"/>
      <c r="N44" s="1"/>
      <c r="O44" s="1"/>
      <c r="P44" s="1"/>
      <c r="Q44" s="1"/>
      <c r="R44" s="1"/>
      <c r="S44" s="1"/>
    </row>
    <row r="45" spans="1:19" ht="15.75">
      <c r="A45" s="8"/>
      <c r="B45" s="1"/>
      <c r="C45" s="1" t="s">
        <v>93</v>
      </c>
      <c r="D45" s="1"/>
      <c r="E45" s="1"/>
      <c r="F45" s="1"/>
      <c r="G45" s="1"/>
      <c r="H45" s="9">
        <f>+H35+H41</f>
        <v>2026</v>
      </c>
      <c r="I45" s="1"/>
      <c r="J45" s="1">
        <f>SUM(J34:J42)</f>
        <v>5135</v>
      </c>
      <c r="K45" s="1"/>
      <c r="L45" s="1"/>
      <c r="M45" s="9">
        <f>SUM(M34:M42)</f>
        <v>3691</v>
      </c>
      <c r="N45" s="1"/>
      <c r="O45" s="9">
        <f>SUM(O34:O42)</f>
        <v>8116</v>
      </c>
      <c r="P45" s="1"/>
      <c r="Q45" s="1"/>
      <c r="R45" s="1"/>
      <c r="S45" s="1"/>
    </row>
    <row r="46" spans="1:19" ht="15.75">
      <c r="A46" s="8"/>
      <c r="B46" s="1"/>
      <c r="C46" s="1"/>
      <c r="D46" s="1"/>
      <c r="E46" s="1"/>
      <c r="F46" s="1"/>
      <c r="G46" s="1"/>
      <c r="H46" s="9"/>
      <c r="I46" s="1"/>
      <c r="J46" s="1"/>
      <c r="K46" s="1"/>
      <c r="L46" s="1"/>
      <c r="M46" s="9"/>
      <c r="N46" s="1"/>
      <c r="O46" s="1"/>
      <c r="P46" s="1"/>
      <c r="Q46" s="1"/>
      <c r="R46" s="1"/>
      <c r="S46" s="1"/>
    </row>
    <row r="47" spans="1:19" ht="15.75">
      <c r="A47" s="8"/>
      <c r="B47" s="1" t="s">
        <v>24</v>
      </c>
      <c r="C47" s="1" t="s">
        <v>94</v>
      </c>
      <c r="D47" s="1"/>
      <c r="E47" s="1"/>
      <c r="F47" s="1"/>
      <c r="G47" s="7"/>
      <c r="H47" s="10">
        <v>-1376</v>
      </c>
      <c r="I47" s="1"/>
      <c r="J47" s="1">
        <v>473</v>
      </c>
      <c r="M47" s="10">
        <v>-1689</v>
      </c>
      <c r="N47" s="1"/>
      <c r="O47" s="1">
        <v>-277</v>
      </c>
      <c r="P47" s="1"/>
      <c r="Q47" s="1"/>
      <c r="R47" s="1"/>
      <c r="S47" s="1"/>
    </row>
    <row r="48" spans="1:15" ht="15.75">
      <c r="A48" s="14"/>
      <c r="H48" s="12"/>
      <c r="I48" s="1"/>
      <c r="J48" s="6"/>
      <c r="M48" s="12"/>
      <c r="N48" s="1"/>
      <c r="O48" s="6"/>
    </row>
    <row r="49" spans="1:16" ht="15.75">
      <c r="A49" s="14"/>
      <c r="B49" s="1" t="s">
        <v>25</v>
      </c>
      <c r="C49" s="1" t="s">
        <v>95</v>
      </c>
      <c r="D49" s="1"/>
      <c r="E49" s="1"/>
      <c r="H49" s="9">
        <f>SUM(H43:H47)</f>
        <v>650</v>
      </c>
      <c r="I49" s="1"/>
      <c r="J49" s="1">
        <f>SUM(J44:J47)</f>
        <v>5608</v>
      </c>
      <c r="M49" s="9">
        <f>SUM(M43:M47)</f>
        <v>2002</v>
      </c>
      <c r="N49" s="1"/>
      <c r="O49" s="9">
        <f>SUM(O43:O47)</f>
        <v>7839</v>
      </c>
      <c r="P49" s="1"/>
    </row>
    <row r="50" spans="1:16" ht="15.75">
      <c r="A50" s="14"/>
      <c r="B50" s="1"/>
      <c r="C50" s="1" t="s">
        <v>96</v>
      </c>
      <c r="D50" s="1"/>
      <c r="E50" s="1"/>
      <c r="H50" s="9"/>
      <c r="I50" s="1"/>
      <c r="J50" s="1"/>
      <c r="M50" s="9"/>
      <c r="N50" s="1"/>
      <c r="O50" s="1"/>
      <c r="P50" s="1"/>
    </row>
    <row r="51" spans="1:16" ht="15.75">
      <c r="A51" s="14"/>
      <c r="B51" s="1"/>
      <c r="C51" s="1"/>
      <c r="D51" s="1"/>
      <c r="E51" s="1"/>
      <c r="H51" s="9"/>
      <c r="I51" s="1"/>
      <c r="J51" s="1"/>
      <c r="M51" s="9"/>
      <c r="N51" s="1"/>
      <c r="O51" s="1"/>
      <c r="P51" s="1"/>
    </row>
    <row r="52" spans="1:16" ht="15.75">
      <c r="A52" s="14"/>
      <c r="B52" s="1"/>
      <c r="C52" s="1" t="s">
        <v>97</v>
      </c>
      <c r="D52" s="1"/>
      <c r="E52" s="1"/>
      <c r="H52" s="9">
        <v>249</v>
      </c>
      <c r="I52" s="1"/>
      <c r="J52" s="1">
        <v>100</v>
      </c>
      <c r="M52" s="9">
        <v>286</v>
      </c>
      <c r="N52" s="1"/>
      <c r="O52" s="1">
        <v>646</v>
      </c>
      <c r="P52" s="1"/>
    </row>
    <row r="53" spans="1:16" ht="15.75">
      <c r="A53" s="14"/>
      <c r="B53" s="1"/>
      <c r="C53" s="1"/>
      <c r="D53" s="1"/>
      <c r="E53" s="1"/>
      <c r="H53" s="12"/>
      <c r="I53" s="1"/>
      <c r="J53" s="6"/>
      <c r="M53" s="12"/>
      <c r="N53" s="1"/>
      <c r="O53" s="6"/>
      <c r="P53" s="1"/>
    </row>
    <row r="54" spans="1:16" ht="15.75">
      <c r="A54" s="14"/>
      <c r="B54" s="1" t="s">
        <v>26</v>
      </c>
      <c r="C54" s="1" t="s">
        <v>197</v>
      </c>
      <c r="D54" s="1"/>
      <c r="E54" s="1"/>
      <c r="H54" s="9"/>
      <c r="I54" s="1"/>
      <c r="J54" s="1"/>
      <c r="M54" s="9"/>
      <c r="N54" s="1"/>
      <c r="O54" s="1"/>
      <c r="P54" s="1"/>
    </row>
    <row r="55" spans="1:16" ht="15.75">
      <c r="A55" s="14"/>
      <c r="C55" s="2" t="s">
        <v>98</v>
      </c>
      <c r="E55" s="1"/>
      <c r="H55" s="9">
        <f>SUM(H48:H52)</f>
        <v>899</v>
      </c>
      <c r="I55" s="1"/>
      <c r="J55" s="1">
        <f>SUM(J49:J52)</f>
        <v>5708</v>
      </c>
      <c r="M55" s="9">
        <f>SUM(M48:M52)</f>
        <v>2288</v>
      </c>
      <c r="N55" s="11"/>
      <c r="O55" s="9">
        <f>SUM(O48:O52)</f>
        <v>8485</v>
      </c>
      <c r="P55" s="1"/>
    </row>
    <row r="56" spans="1:16" ht="15.75">
      <c r="A56" s="14"/>
      <c r="E56" s="1"/>
      <c r="H56" s="9"/>
      <c r="I56" s="1"/>
      <c r="J56" s="1"/>
      <c r="M56" s="10"/>
      <c r="N56" s="11"/>
      <c r="O56" s="11"/>
      <c r="P56" s="1"/>
    </row>
    <row r="57" spans="1:16" ht="15.75">
      <c r="A57" s="14"/>
      <c r="B57" s="2" t="s">
        <v>27</v>
      </c>
      <c r="C57" s="2" t="s">
        <v>99</v>
      </c>
      <c r="E57" s="1"/>
      <c r="H57" s="10" t="s">
        <v>172</v>
      </c>
      <c r="I57" s="1"/>
      <c r="J57" s="11" t="s">
        <v>172</v>
      </c>
      <c r="M57" s="10" t="s">
        <v>172</v>
      </c>
      <c r="N57" s="11"/>
      <c r="O57" s="11" t="s">
        <v>172</v>
      </c>
      <c r="P57" s="1"/>
    </row>
    <row r="58" spans="1:16" ht="15.75">
      <c r="A58" s="14"/>
      <c r="C58" s="2" t="s">
        <v>100</v>
      </c>
      <c r="E58" s="1"/>
      <c r="H58" s="10" t="s">
        <v>172</v>
      </c>
      <c r="I58" s="1"/>
      <c r="J58" s="11" t="s">
        <v>172</v>
      </c>
      <c r="M58" s="10" t="s">
        <v>172</v>
      </c>
      <c r="N58" s="11"/>
      <c r="O58" s="11" t="s">
        <v>172</v>
      </c>
      <c r="P58" s="1"/>
    </row>
    <row r="59" spans="1:16" ht="15.75">
      <c r="A59" s="14"/>
      <c r="C59" s="2" t="s">
        <v>101</v>
      </c>
      <c r="E59" s="1"/>
      <c r="H59" s="10" t="s">
        <v>172</v>
      </c>
      <c r="I59" s="1"/>
      <c r="J59" s="11" t="s">
        <v>172</v>
      </c>
      <c r="M59" s="10" t="s">
        <v>172</v>
      </c>
      <c r="N59" s="11"/>
      <c r="O59" s="11" t="s">
        <v>172</v>
      </c>
      <c r="P59" s="1"/>
    </row>
    <row r="60" spans="1:16" ht="15.75">
      <c r="A60" s="14"/>
      <c r="C60" s="2" t="s">
        <v>102</v>
      </c>
      <c r="E60" s="1"/>
      <c r="H60" s="9"/>
      <c r="I60" s="1"/>
      <c r="J60" s="1"/>
      <c r="M60" s="9"/>
      <c r="N60" s="11"/>
      <c r="O60" s="1"/>
      <c r="P60" s="1"/>
    </row>
    <row r="61" spans="1:16" ht="15.75">
      <c r="A61" s="14"/>
      <c r="H61" s="12"/>
      <c r="I61" s="1"/>
      <c r="J61" s="6"/>
      <c r="M61" s="12"/>
      <c r="N61" s="1"/>
      <c r="O61" s="6"/>
      <c r="P61" s="1"/>
    </row>
    <row r="62" spans="1:16" ht="15.75">
      <c r="A62" s="14"/>
      <c r="B62" s="2" t="s">
        <v>28</v>
      </c>
      <c r="C62" s="2" t="s">
        <v>198</v>
      </c>
      <c r="H62" s="9">
        <f>SUM(H53:H60)</f>
        <v>899</v>
      </c>
      <c r="I62" s="1"/>
      <c r="J62" s="9">
        <f>SUM(J53:J60)</f>
        <v>5708</v>
      </c>
      <c r="M62" s="9">
        <f>SUM(M53:M60)</f>
        <v>2288</v>
      </c>
      <c r="N62" s="1"/>
      <c r="O62" s="9">
        <f>SUM(O53:O60)</f>
        <v>8485</v>
      </c>
      <c r="P62" s="1"/>
    </row>
    <row r="63" spans="1:16" ht="15.75">
      <c r="A63" s="14"/>
      <c r="C63" s="2" t="s">
        <v>103</v>
      </c>
      <c r="H63" s="15"/>
      <c r="I63" s="1"/>
      <c r="J63" s="1"/>
      <c r="M63" s="15"/>
      <c r="N63" s="1"/>
      <c r="O63" s="1"/>
      <c r="P63" s="1"/>
    </row>
    <row r="64" spans="1:16" ht="15.75">
      <c r="A64" s="14"/>
      <c r="H64" s="16"/>
      <c r="I64" s="1"/>
      <c r="J64" s="17"/>
      <c r="M64" s="16"/>
      <c r="N64" s="1"/>
      <c r="O64" s="17"/>
      <c r="P64" s="1"/>
    </row>
    <row r="65" spans="1:16" ht="15.75">
      <c r="A65" s="14" t="s">
        <v>6</v>
      </c>
      <c r="B65" s="1" t="s">
        <v>17</v>
      </c>
      <c r="C65" s="2" t="s">
        <v>104</v>
      </c>
      <c r="H65" s="15"/>
      <c r="I65" s="1"/>
      <c r="J65" s="1"/>
      <c r="M65" s="15"/>
      <c r="N65" s="1"/>
      <c r="O65" s="1"/>
      <c r="P65" s="1"/>
    </row>
    <row r="66" spans="1:16" ht="15.75">
      <c r="A66" s="14"/>
      <c r="C66" s="2" t="s">
        <v>105</v>
      </c>
      <c r="H66" s="15"/>
      <c r="I66" s="1"/>
      <c r="J66" s="1"/>
      <c r="M66" s="15"/>
      <c r="N66" s="1"/>
      <c r="O66" s="1"/>
      <c r="P66" s="1"/>
    </row>
    <row r="67" spans="1:16" ht="15.75">
      <c r="A67" s="14"/>
      <c r="H67" s="15"/>
      <c r="I67" s="1"/>
      <c r="J67" s="1"/>
      <c r="M67" s="15"/>
      <c r="N67" s="1"/>
      <c r="O67" s="1"/>
      <c r="P67" s="1"/>
    </row>
    <row r="68" spans="1:19" ht="15.75">
      <c r="A68" s="14"/>
      <c r="B68" s="18"/>
      <c r="C68" s="19" t="s">
        <v>106</v>
      </c>
      <c r="F68" s="1"/>
      <c r="G68" s="1"/>
      <c r="I68" s="9"/>
      <c r="J68" s="9"/>
      <c r="K68" s="9"/>
      <c r="L68" s="9"/>
      <c r="N68" s="9"/>
      <c r="P68" s="1"/>
      <c r="Q68" s="1"/>
      <c r="R68" s="1"/>
      <c r="S68" s="1"/>
    </row>
    <row r="69" spans="1:19" ht="15.75">
      <c r="A69" s="14"/>
      <c r="B69" s="18"/>
      <c r="C69" s="19" t="s">
        <v>107</v>
      </c>
      <c r="F69" s="1"/>
      <c r="G69" s="1"/>
      <c r="H69" s="20">
        <f>H55/39761*100</f>
        <v>2.2610095319534214</v>
      </c>
      <c r="I69" s="9"/>
      <c r="J69" s="20">
        <f>J55/38728*100</f>
        <v>14.738690353232803</v>
      </c>
      <c r="K69" s="9"/>
      <c r="L69" s="9"/>
      <c r="M69" s="20">
        <f>M55/39761*100</f>
        <v>5.75438243504942</v>
      </c>
      <c r="N69" s="9"/>
      <c r="O69" s="20">
        <f>O55/38728*100</f>
        <v>21.909212972526337</v>
      </c>
      <c r="P69" s="1"/>
      <c r="Q69" s="1"/>
      <c r="R69" s="1"/>
      <c r="S69" s="1"/>
    </row>
    <row r="70" spans="1:19" ht="15.75">
      <c r="A70" s="8"/>
      <c r="B70" s="18"/>
      <c r="C70" s="9" t="s">
        <v>108</v>
      </c>
      <c r="D70" s="1"/>
      <c r="E70" s="1"/>
      <c r="F70" s="1"/>
      <c r="G70" s="1"/>
      <c r="H70" s="21"/>
      <c r="I70" s="1"/>
      <c r="J70" s="1"/>
      <c r="K70" s="1"/>
      <c r="L70" s="1"/>
      <c r="M70" s="21"/>
      <c r="N70" s="1"/>
      <c r="O70" s="1"/>
      <c r="P70" s="1"/>
      <c r="Q70" s="1"/>
      <c r="R70" s="1"/>
      <c r="S70" s="1"/>
    </row>
    <row r="71" spans="1:19" ht="15.75">
      <c r="A71" s="8"/>
      <c r="B71" s="9" t="s">
        <v>29</v>
      </c>
      <c r="C71" s="9"/>
      <c r="D71" s="1"/>
      <c r="E71" s="1"/>
      <c r="F71" s="1"/>
      <c r="G71" s="1"/>
      <c r="H71" s="21"/>
      <c r="I71" s="1"/>
      <c r="J71" s="1"/>
      <c r="K71" s="1"/>
      <c r="L71" s="1"/>
      <c r="M71" s="21"/>
      <c r="N71" s="1"/>
      <c r="O71" s="1"/>
      <c r="P71" s="1"/>
      <c r="Q71" s="1"/>
      <c r="R71" s="1"/>
      <c r="S71" s="1"/>
    </row>
    <row r="72" spans="1:19" ht="15.75">
      <c r="A72" s="8"/>
      <c r="B72" s="22"/>
      <c r="C72" s="9" t="s">
        <v>109</v>
      </c>
      <c r="D72" s="1"/>
      <c r="E72" s="1"/>
      <c r="F72" s="1"/>
      <c r="G72" s="1"/>
      <c r="H72" s="15"/>
      <c r="I72" s="1"/>
      <c r="J72" s="1"/>
      <c r="K72" s="1"/>
      <c r="L72" s="1"/>
      <c r="M72" s="15"/>
      <c r="N72" s="1"/>
      <c r="O72" s="1"/>
      <c r="P72" s="1"/>
      <c r="Q72" s="1"/>
      <c r="R72" s="1"/>
      <c r="S72" s="1"/>
    </row>
    <row r="73" spans="1:19" ht="15.75">
      <c r="A73" s="8"/>
      <c r="B73" s="1"/>
      <c r="C73" s="1"/>
      <c r="D73" s="1"/>
      <c r="E73" s="1"/>
      <c r="F73" s="1"/>
      <c r="G73" s="1"/>
      <c r="H73" s="15"/>
      <c r="I73" s="1"/>
      <c r="J73" s="1"/>
      <c r="K73" s="1"/>
      <c r="L73" s="1"/>
      <c r="M73" s="15"/>
      <c r="N73" s="1"/>
      <c r="O73" s="1"/>
      <c r="P73" s="1"/>
      <c r="Q73" s="1"/>
      <c r="R73" s="1"/>
      <c r="S73" s="1"/>
    </row>
    <row r="74" spans="1:19" ht="15.75" customHeight="1">
      <c r="A74" s="8">
        <v>4</v>
      </c>
      <c r="B74" s="1" t="s">
        <v>30</v>
      </c>
      <c r="C74" s="1"/>
      <c r="D74" s="1"/>
      <c r="E74" s="1"/>
      <c r="F74" s="1"/>
      <c r="G74" s="1"/>
      <c r="H74" s="10" t="s">
        <v>172</v>
      </c>
      <c r="I74" s="9"/>
      <c r="J74" s="10" t="s">
        <v>172</v>
      </c>
      <c r="K74" s="9"/>
      <c r="L74" s="9"/>
      <c r="M74" s="23">
        <v>7.5</v>
      </c>
      <c r="N74" s="1"/>
      <c r="O74" s="24">
        <v>7.5</v>
      </c>
      <c r="P74" s="1"/>
      <c r="Q74" s="1"/>
      <c r="R74" s="1"/>
      <c r="S74" s="1"/>
    </row>
    <row r="75" spans="1:19" ht="15.75" customHeight="1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>
      <c r="A76" s="8"/>
      <c r="B76" s="1"/>
      <c r="C76" s="1"/>
      <c r="D76" s="1"/>
      <c r="E76" s="1"/>
      <c r="F76" s="1"/>
      <c r="G76" s="1"/>
      <c r="H76" s="17"/>
      <c r="I76" s="1"/>
      <c r="J76" s="17"/>
      <c r="K76" s="1"/>
      <c r="L76" s="1"/>
      <c r="M76" s="25"/>
      <c r="N76" s="1"/>
      <c r="O76" s="25"/>
      <c r="P76" s="1"/>
      <c r="Q76" s="1"/>
      <c r="R76" s="1"/>
      <c r="S76" s="1"/>
    </row>
    <row r="77" spans="1:19" ht="15.75">
      <c r="A77" s="8"/>
      <c r="B77" s="1" t="s">
        <v>199</v>
      </c>
      <c r="C77" s="1" t="s">
        <v>200</v>
      </c>
      <c r="D77" s="1"/>
      <c r="E77" s="1"/>
      <c r="F77" s="1"/>
      <c r="G77" s="1"/>
      <c r="H77" s="1"/>
      <c r="I77" s="1"/>
      <c r="J77" s="1"/>
      <c r="K77" s="1"/>
      <c r="L77" s="1"/>
      <c r="M77" s="11"/>
      <c r="N77" s="1"/>
      <c r="O77" s="11"/>
      <c r="P77" s="1"/>
      <c r="Q77" s="1"/>
      <c r="R77" s="1"/>
      <c r="S77" s="1"/>
    </row>
    <row r="78" spans="1:19" ht="15.75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1"/>
      <c r="N78" s="1"/>
      <c r="O78" s="11"/>
      <c r="P78" s="1"/>
      <c r="Q78" s="1"/>
      <c r="R78" s="1"/>
      <c r="S78" s="1"/>
    </row>
    <row r="79" spans="2:1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1"/>
      <c r="N79" s="1"/>
      <c r="O79" s="11"/>
      <c r="P79" s="1"/>
      <c r="Q79" s="1"/>
      <c r="R79" s="1"/>
      <c r="S79" s="1"/>
    </row>
    <row r="80" spans="1:19" ht="15.75">
      <c r="A80" s="8" t="s">
        <v>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1"/>
      <c r="P80" s="1"/>
      <c r="Q80" s="1"/>
      <c r="R80" s="1"/>
      <c r="S80" s="1"/>
    </row>
    <row r="81" spans="1:19" ht="15.7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1"/>
      <c r="P81" s="1"/>
      <c r="Q81" s="1"/>
      <c r="R81" s="1"/>
      <c r="S81" s="1"/>
    </row>
    <row r="82" spans="1:19" ht="15.75">
      <c r="A82" s="8"/>
      <c r="B82" s="1"/>
      <c r="C82" s="1"/>
      <c r="D82" s="1"/>
      <c r="E82" s="1"/>
      <c r="F82" s="1"/>
      <c r="G82" s="1"/>
      <c r="H82" s="7" t="s">
        <v>173</v>
      </c>
      <c r="I82" s="7"/>
      <c r="J82" s="7" t="s">
        <v>177</v>
      </c>
      <c r="K82" s="1"/>
      <c r="L82" s="1"/>
      <c r="M82" s="11"/>
      <c r="N82" s="1"/>
      <c r="O82" s="11"/>
      <c r="P82" s="1"/>
      <c r="Q82" s="1"/>
      <c r="R82" s="1"/>
      <c r="S82" s="1"/>
    </row>
    <row r="83" spans="1:19" ht="15.75">
      <c r="A83" s="8"/>
      <c r="B83" s="1"/>
      <c r="C83" s="1"/>
      <c r="D83" s="1"/>
      <c r="E83" s="1"/>
      <c r="F83" s="1"/>
      <c r="G83" s="1"/>
      <c r="H83" s="7" t="s">
        <v>174</v>
      </c>
      <c r="I83" s="7"/>
      <c r="J83" s="7" t="s">
        <v>178</v>
      </c>
      <c r="K83" s="1"/>
      <c r="L83" s="1"/>
      <c r="M83" s="11"/>
      <c r="N83" s="1"/>
      <c r="O83" s="11"/>
      <c r="P83" s="1"/>
      <c r="Q83" s="1"/>
      <c r="R83" s="1"/>
      <c r="S83" s="1"/>
    </row>
    <row r="84" spans="1:19" ht="15.75">
      <c r="A84" s="8"/>
      <c r="B84" s="1"/>
      <c r="C84" s="1"/>
      <c r="D84" s="1"/>
      <c r="E84" s="1"/>
      <c r="F84" s="1"/>
      <c r="G84" s="1"/>
      <c r="H84" s="7" t="s">
        <v>179</v>
      </c>
      <c r="I84" s="7"/>
      <c r="J84" s="7" t="s">
        <v>179</v>
      </c>
      <c r="K84" s="1"/>
      <c r="L84" s="1"/>
      <c r="M84" s="11"/>
      <c r="N84" s="1"/>
      <c r="O84" s="11"/>
      <c r="P84" s="1"/>
      <c r="Q84" s="1"/>
      <c r="R84" s="1"/>
      <c r="S84" s="1"/>
    </row>
    <row r="85" spans="1:19" ht="15.75">
      <c r="A85" s="8"/>
      <c r="B85" s="1"/>
      <c r="C85" s="1"/>
      <c r="D85" s="1"/>
      <c r="E85" s="1"/>
      <c r="F85" s="1"/>
      <c r="G85" s="1"/>
      <c r="H85" s="7" t="s">
        <v>180</v>
      </c>
      <c r="I85" s="7"/>
      <c r="J85" s="7" t="s">
        <v>180</v>
      </c>
      <c r="K85" s="1"/>
      <c r="L85" s="1"/>
      <c r="M85" s="11"/>
      <c r="N85" s="1"/>
      <c r="O85" s="11"/>
      <c r="P85" s="1"/>
      <c r="Q85" s="1"/>
      <c r="R85" s="1"/>
      <c r="S85" s="1"/>
    </row>
    <row r="86" spans="1:19" ht="15.75">
      <c r="A86" s="8"/>
      <c r="B86" s="1"/>
      <c r="C86" s="1"/>
      <c r="D86" s="1"/>
      <c r="E86" s="1"/>
      <c r="F86" s="1"/>
      <c r="G86" s="1"/>
      <c r="H86" s="7" t="s">
        <v>170</v>
      </c>
      <c r="I86" s="7"/>
      <c r="J86" s="7" t="s">
        <v>181</v>
      </c>
      <c r="K86" s="1"/>
      <c r="L86" s="1"/>
      <c r="M86" s="11"/>
      <c r="N86" s="1"/>
      <c r="O86" s="11"/>
      <c r="P86" s="1"/>
      <c r="Q86" s="1"/>
      <c r="R86" s="1"/>
      <c r="S86" s="1"/>
    </row>
    <row r="87" spans="1:19" ht="15.75">
      <c r="A87" s="8"/>
      <c r="B87" s="1"/>
      <c r="C87" s="1"/>
      <c r="D87" s="1"/>
      <c r="E87" s="1"/>
      <c r="F87" s="49" t="s">
        <v>201</v>
      </c>
      <c r="G87" s="1"/>
      <c r="H87" s="7" t="s">
        <v>175</v>
      </c>
      <c r="I87" s="1"/>
      <c r="J87" s="7" t="s">
        <v>175</v>
      </c>
      <c r="K87" s="1"/>
      <c r="L87" s="1"/>
      <c r="M87" s="11"/>
      <c r="N87" s="1"/>
      <c r="O87" s="11"/>
      <c r="P87" s="1"/>
      <c r="Q87" s="1"/>
      <c r="R87" s="1"/>
      <c r="S87" s="1"/>
    </row>
    <row r="88" spans="1:19" ht="15.75">
      <c r="A88" s="8">
        <v>1</v>
      </c>
      <c r="B88" s="1" t="s">
        <v>31</v>
      </c>
      <c r="C88" s="1"/>
      <c r="D88" s="1"/>
      <c r="E88" s="1"/>
      <c r="F88" s="1"/>
      <c r="G88" s="1"/>
      <c r="H88" s="9">
        <v>82227</v>
      </c>
      <c r="I88" s="1"/>
      <c r="J88" s="1">
        <v>58826</v>
      </c>
      <c r="K88" s="1"/>
      <c r="L88" s="1"/>
      <c r="M88" s="11"/>
      <c r="N88" s="1"/>
      <c r="O88" s="11"/>
      <c r="P88" s="1"/>
      <c r="Q88" s="1"/>
      <c r="R88" s="1"/>
      <c r="S88" s="1"/>
    </row>
    <row r="89" spans="1:19" ht="15.75">
      <c r="A89" s="8">
        <v>2</v>
      </c>
      <c r="B89" s="1" t="s">
        <v>32</v>
      </c>
      <c r="C89" s="1"/>
      <c r="D89" s="1"/>
      <c r="E89" s="1"/>
      <c r="F89" s="1"/>
      <c r="G89" s="1"/>
      <c r="H89" s="9">
        <v>0</v>
      </c>
      <c r="I89" s="1"/>
      <c r="J89" s="1">
        <v>0</v>
      </c>
      <c r="K89" s="1"/>
      <c r="L89" s="1"/>
      <c r="M89" s="11"/>
      <c r="N89" s="1"/>
      <c r="O89" s="11"/>
      <c r="P89" s="1"/>
      <c r="Q89" s="1"/>
      <c r="R89" s="1"/>
      <c r="S89" s="1"/>
    </row>
    <row r="90" spans="1:19" ht="15.75">
      <c r="A90" s="8">
        <v>3</v>
      </c>
      <c r="B90" s="1" t="s">
        <v>33</v>
      </c>
      <c r="C90" s="1"/>
      <c r="D90" s="1"/>
      <c r="E90" s="1"/>
      <c r="F90" s="1"/>
      <c r="G90" s="1"/>
      <c r="H90" s="9">
        <v>2841</v>
      </c>
      <c r="I90" s="1"/>
      <c r="J90" s="1">
        <v>1179</v>
      </c>
      <c r="K90" s="1"/>
      <c r="L90" s="1"/>
      <c r="M90" s="11"/>
      <c r="N90" s="1"/>
      <c r="O90" s="11"/>
      <c r="P90" s="1"/>
      <c r="Q90" s="1"/>
      <c r="R90" s="1"/>
      <c r="S90" s="1"/>
    </row>
    <row r="91" spans="1:19" ht="15.75">
      <c r="A91" s="8">
        <v>4</v>
      </c>
      <c r="B91" s="1" t="s">
        <v>34</v>
      </c>
      <c r="C91" s="1"/>
      <c r="D91" s="1"/>
      <c r="E91" s="1"/>
      <c r="F91" s="1"/>
      <c r="G91" s="1"/>
      <c r="H91" s="9">
        <v>2617</v>
      </c>
      <c r="I91" s="1"/>
      <c r="J91" s="1">
        <v>2163</v>
      </c>
      <c r="K91" s="1"/>
      <c r="L91" s="1"/>
      <c r="M91" s="11"/>
      <c r="N91" s="1"/>
      <c r="O91" s="11"/>
      <c r="P91" s="1"/>
      <c r="Q91" s="1"/>
      <c r="R91" s="1"/>
      <c r="S91" s="1"/>
    </row>
    <row r="92" spans="1:19" ht="15.75">
      <c r="A92" s="8"/>
      <c r="B92" s="1"/>
      <c r="C92" s="1"/>
      <c r="D92" s="1"/>
      <c r="E92" s="1"/>
      <c r="F92" s="1"/>
      <c r="G92" s="1"/>
      <c r="H92" s="9"/>
      <c r="I92" s="1"/>
      <c r="J92" s="1"/>
      <c r="K92" s="1"/>
      <c r="L92" s="1"/>
      <c r="M92" s="11"/>
      <c r="N92" s="1"/>
      <c r="O92" s="11"/>
      <c r="P92" s="1"/>
      <c r="Q92" s="1"/>
      <c r="R92" s="1"/>
      <c r="S92" s="1"/>
    </row>
    <row r="93" spans="1:19" ht="15.75">
      <c r="A93" s="8">
        <v>5</v>
      </c>
      <c r="B93" s="1" t="s">
        <v>35</v>
      </c>
      <c r="C93" s="1"/>
      <c r="D93" s="1"/>
      <c r="E93" s="1"/>
      <c r="F93" s="1"/>
      <c r="G93" s="1"/>
      <c r="H93" s="9"/>
      <c r="I93" s="1"/>
      <c r="J93" s="1"/>
      <c r="K93" s="1"/>
      <c r="L93" s="1"/>
      <c r="M93" s="11"/>
      <c r="N93" s="1"/>
      <c r="O93" s="11"/>
      <c r="P93" s="1"/>
      <c r="Q93" s="1"/>
      <c r="R93" s="1"/>
      <c r="S93" s="1"/>
    </row>
    <row r="94" spans="1:19" ht="15.75">
      <c r="A94" s="8"/>
      <c r="B94" s="1"/>
      <c r="C94" s="26" t="s">
        <v>110</v>
      </c>
      <c r="D94" s="1"/>
      <c r="E94" s="1"/>
      <c r="F94" s="1"/>
      <c r="G94" s="1"/>
      <c r="H94" s="27">
        <v>23277</v>
      </c>
      <c r="I94" s="28"/>
      <c r="J94" s="29">
        <v>21096</v>
      </c>
      <c r="K94" s="28"/>
      <c r="L94" s="1"/>
      <c r="M94" s="11"/>
      <c r="N94" s="1"/>
      <c r="O94" s="11"/>
      <c r="P94" s="1"/>
      <c r="Q94" s="1"/>
      <c r="R94" s="1"/>
      <c r="S94" s="1"/>
    </row>
    <row r="95" spans="1:19" ht="15.75">
      <c r="A95" s="8"/>
      <c r="B95" s="1"/>
      <c r="C95" s="26" t="s">
        <v>111</v>
      </c>
      <c r="D95" s="1"/>
      <c r="E95" s="1"/>
      <c r="F95" s="1"/>
      <c r="G95" s="1"/>
      <c r="H95" s="30">
        <v>32942</v>
      </c>
      <c r="I95" s="28"/>
      <c r="J95" s="28">
        <v>28924</v>
      </c>
      <c r="K95" s="28"/>
      <c r="L95" s="1"/>
      <c r="M95" s="11"/>
      <c r="N95" s="1"/>
      <c r="O95" s="11"/>
      <c r="P95" s="1"/>
      <c r="Q95" s="1"/>
      <c r="R95" s="1"/>
      <c r="S95" s="1"/>
    </row>
    <row r="96" spans="1:19" ht="15.75">
      <c r="A96" s="8"/>
      <c r="B96" s="1"/>
      <c r="C96" s="26" t="s">
        <v>112</v>
      </c>
      <c r="D96" s="1"/>
      <c r="E96" s="1"/>
      <c r="F96" s="1"/>
      <c r="G96" s="1"/>
      <c r="H96" s="30">
        <v>5768</v>
      </c>
      <c r="I96" s="28"/>
      <c r="J96" s="28">
        <v>10694</v>
      </c>
      <c r="K96" s="28"/>
      <c r="L96" s="1"/>
      <c r="M96" s="11"/>
      <c r="N96" s="1"/>
      <c r="O96" s="11"/>
      <c r="P96" s="1"/>
      <c r="Q96" s="1"/>
      <c r="R96" s="1"/>
      <c r="S96" s="1"/>
    </row>
    <row r="97" spans="1:19" ht="15.75">
      <c r="A97" s="8"/>
      <c r="B97" s="1"/>
      <c r="C97" s="26" t="s">
        <v>202</v>
      </c>
      <c r="D97" s="1"/>
      <c r="E97" s="1"/>
      <c r="F97" s="1"/>
      <c r="G97" s="1"/>
      <c r="H97" s="30">
        <v>803</v>
      </c>
      <c r="I97" s="28"/>
      <c r="J97" s="28">
        <f>293+242</f>
        <v>535</v>
      </c>
      <c r="K97" s="28"/>
      <c r="L97" s="1"/>
      <c r="M97" s="11"/>
      <c r="N97" s="1"/>
      <c r="O97" s="11"/>
      <c r="P97" s="1"/>
      <c r="Q97" s="1"/>
      <c r="R97" s="1"/>
      <c r="S97" s="1"/>
    </row>
    <row r="98" spans="1:19" ht="15.75">
      <c r="A98" s="8"/>
      <c r="B98" s="1"/>
      <c r="C98" s="26" t="s">
        <v>113</v>
      </c>
      <c r="D98" s="1"/>
      <c r="E98" s="1"/>
      <c r="F98" s="1"/>
      <c r="G98" s="1"/>
      <c r="H98" s="30">
        <v>1087</v>
      </c>
      <c r="I98" s="28"/>
      <c r="J98" s="28">
        <v>864</v>
      </c>
      <c r="K98" s="28"/>
      <c r="L98" s="1"/>
      <c r="M98" s="11"/>
      <c r="N98" s="1"/>
      <c r="O98" s="11"/>
      <c r="P98" s="1"/>
      <c r="Q98" s="1"/>
      <c r="R98" s="1"/>
      <c r="S98" s="1"/>
    </row>
    <row r="99" spans="1:19" ht="15.75">
      <c r="A99" s="8"/>
      <c r="B99" s="1"/>
      <c r="C99" s="1"/>
      <c r="D99" s="1"/>
      <c r="E99" s="1"/>
      <c r="F99" s="1"/>
      <c r="G99" s="1"/>
      <c r="H99" s="27">
        <f>SUM(H94:H98)</f>
        <v>63877</v>
      </c>
      <c r="I99" s="28"/>
      <c r="J99" s="29">
        <f>SUM(J94:J98)</f>
        <v>62113</v>
      </c>
      <c r="K99" s="28"/>
      <c r="L99" s="1"/>
      <c r="M99" s="11"/>
      <c r="N99" s="1"/>
      <c r="O99" s="11"/>
      <c r="P99" s="1"/>
      <c r="Q99" s="1"/>
      <c r="R99" s="1"/>
      <c r="S99" s="1"/>
    </row>
    <row r="100" spans="1:19" ht="15.75">
      <c r="A100" s="8"/>
      <c r="B100" s="1"/>
      <c r="C100" s="1"/>
      <c r="D100" s="1"/>
      <c r="E100" s="1"/>
      <c r="F100" s="1"/>
      <c r="G100" s="1"/>
      <c r="H100" s="12"/>
      <c r="I100" s="1"/>
      <c r="J100" s="6"/>
      <c r="K100" s="1"/>
      <c r="L100" s="1"/>
      <c r="M100" s="11"/>
      <c r="N100" s="1"/>
      <c r="O100" s="11"/>
      <c r="P100" s="1"/>
      <c r="Q100" s="1"/>
      <c r="R100" s="1"/>
      <c r="S100" s="1"/>
    </row>
    <row r="101" spans="1:19" ht="15.75">
      <c r="A101" s="8">
        <v>6</v>
      </c>
      <c r="B101" s="1" t="s">
        <v>36</v>
      </c>
      <c r="C101" s="1"/>
      <c r="D101" s="1"/>
      <c r="E101" s="1"/>
      <c r="F101" s="1"/>
      <c r="G101" s="1"/>
      <c r="H101" s="9"/>
      <c r="I101" s="1"/>
      <c r="J101" s="1"/>
      <c r="K101" s="1"/>
      <c r="L101" s="1"/>
      <c r="M101" s="11"/>
      <c r="N101" s="1"/>
      <c r="O101" s="11"/>
      <c r="P101" s="1"/>
      <c r="Q101" s="1"/>
      <c r="R101" s="1"/>
      <c r="S101" s="1"/>
    </row>
    <row r="102" spans="1:19" ht="15.75">
      <c r="A102" s="8"/>
      <c r="B102" s="1"/>
      <c r="C102" s="52" t="s">
        <v>114</v>
      </c>
      <c r="D102" s="1"/>
      <c r="E102" s="1"/>
      <c r="F102" s="49">
        <v>12</v>
      </c>
      <c r="G102" s="1"/>
      <c r="H102" s="27">
        <f>31887+5000</f>
        <v>36887</v>
      </c>
      <c r="I102" s="28"/>
      <c r="J102" s="29">
        <f>21659+2621</f>
        <v>24280</v>
      </c>
      <c r="K102" s="28"/>
      <c r="L102" s="1"/>
      <c r="M102" s="11"/>
      <c r="N102" s="1"/>
      <c r="O102" s="11"/>
      <c r="P102" s="1"/>
      <c r="Q102" s="1"/>
      <c r="R102" s="1"/>
      <c r="S102" s="1"/>
    </row>
    <row r="103" spans="1:19" ht="15.75">
      <c r="A103" s="8"/>
      <c r="B103" s="1"/>
      <c r="C103" s="26" t="s">
        <v>115</v>
      </c>
      <c r="D103" s="1"/>
      <c r="E103" s="1"/>
      <c r="F103" s="1"/>
      <c r="G103" s="1"/>
      <c r="H103" s="30">
        <v>2662</v>
      </c>
      <c r="I103" s="28"/>
      <c r="J103" s="28">
        <v>3786</v>
      </c>
      <c r="K103" s="28"/>
      <c r="L103" s="1"/>
      <c r="M103" s="11"/>
      <c r="N103" s="1"/>
      <c r="O103" s="11"/>
      <c r="P103" s="1"/>
      <c r="Q103" s="1"/>
      <c r="R103" s="1"/>
      <c r="S103" s="1"/>
    </row>
    <row r="104" spans="1:19" ht="15.75">
      <c r="A104" s="8"/>
      <c r="B104" s="1"/>
      <c r="C104" s="26" t="s">
        <v>116</v>
      </c>
      <c r="D104" s="1"/>
      <c r="E104" s="1"/>
      <c r="F104" s="1"/>
      <c r="G104" s="1"/>
      <c r="H104" s="30">
        <f>4647+5+86</f>
        <v>4738</v>
      </c>
      <c r="I104" s="28"/>
      <c r="J104" s="28">
        <v>3902</v>
      </c>
      <c r="K104" s="28"/>
      <c r="L104" s="1"/>
      <c r="M104" s="11"/>
      <c r="N104" s="1"/>
      <c r="O104" s="11"/>
      <c r="P104" s="1"/>
      <c r="Q104" s="1"/>
      <c r="R104" s="1"/>
      <c r="S104" s="1"/>
    </row>
    <row r="105" spans="1:19" ht="15.75">
      <c r="A105" s="8"/>
      <c r="B105" s="1"/>
      <c r="C105" s="26" t="s">
        <v>117</v>
      </c>
      <c r="D105" s="1"/>
      <c r="E105" s="1"/>
      <c r="F105" s="1"/>
      <c r="G105" s="1"/>
      <c r="H105" s="30">
        <v>845</v>
      </c>
      <c r="I105" s="28"/>
      <c r="J105" s="28">
        <v>2</v>
      </c>
      <c r="K105" s="28"/>
      <c r="L105" s="1"/>
      <c r="M105" s="11"/>
      <c r="N105" s="1"/>
      <c r="O105" s="11"/>
      <c r="P105" s="1"/>
      <c r="Q105" s="1"/>
      <c r="R105" s="1"/>
      <c r="S105" s="1"/>
    </row>
    <row r="106" spans="1:19" ht="15.75">
      <c r="A106" s="8"/>
      <c r="B106" s="1"/>
      <c r="C106" s="26" t="s">
        <v>118</v>
      </c>
      <c r="D106" s="1"/>
      <c r="E106" s="1"/>
      <c r="F106" s="1"/>
      <c r="G106" s="1"/>
      <c r="H106" s="30">
        <v>2155</v>
      </c>
      <c r="I106" s="28"/>
      <c r="J106" s="28">
        <v>2077</v>
      </c>
      <c r="K106" s="28"/>
      <c r="L106" s="1"/>
      <c r="M106" s="11"/>
      <c r="N106" s="1"/>
      <c r="O106" s="11"/>
      <c r="P106" s="1"/>
      <c r="Q106" s="1"/>
      <c r="R106" s="1"/>
      <c r="S106" s="1"/>
    </row>
    <row r="107" spans="1:19" ht="15.75">
      <c r="A107" s="8"/>
      <c r="B107" s="1"/>
      <c r="C107" s="1"/>
      <c r="D107" s="1"/>
      <c r="E107" s="1"/>
      <c r="F107" s="1"/>
      <c r="G107" s="1"/>
      <c r="H107" s="27">
        <f>SUM(H102:H106)</f>
        <v>47287</v>
      </c>
      <c r="I107" s="28"/>
      <c r="J107" s="29">
        <f>SUM(J102:J106)</f>
        <v>34047</v>
      </c>
      <c r="K107" s="28"/>
      <c r="L107" s="1"/>
      <c r="M107" s="11"/>
      <c r="N107" s="1"/>
      <c r="O107" s="11"/>
      <c r="P107" s="1"/>
      <c r="Q107" s="1"/>
      <c r="R107" s="1"/>
      <c r="S107" s="1"/>
    </row>
    <row r="108" spans="1:19" ht="15.75">
      <c r="A108" s="8"/>
      <c r="B108" s="1"/>
      <c r="C108" s="1"/>
      <c r="D108" s="1"/>
      <c r="E108" s="1"/>
      <c r="F108" s="1"/>
      <c r="G108" s="1"/>
      <c r="H108" s="12"/>
      <c r="I108" s="1"/>
      <c r="J108" s="6"/>
      <c r="K108" s="1"/>
      <c r="L108" s="1"/>
      <c r="M108" s="11"/>
      <c r="N108" s="1"/>
      <c r="O108" s="11"/>
      <c r="P108" s="1"/>
      <c r="Q108" s="1"/>
      <c r="R108" s="1"/>
      <c r="S108" s="1"/>
    </row>
    <row r="109" spans="1:19" ht="15.75">
      <c r="A109" s="8">
        <v>7</v>
      </c>
      <c r="B109" s="1" t="s">
        <v>37</v>
      </c>
      <c r="C109" s="1"/>
      <c r="D109" s="1"/>
      <c r="E109" s="1"/>
      <c r="F109" s="1"/>
      <c r="G109" s="1"/>
      <c r="H109" s="9">
        <f>H99-H107</f>
        <v>16590</v>
      </c>
      <c r="I109" s="1"/>
      <c r="J109" s="1">
        <f>J99-J107</f>
        <v>28066</v>
      </c>
      <c r="K109" s="1"/>
      <c r="L109" s="1"/>
      <c r="M109" s="11"/>
      <c r="N109" s="1"/>
      <c r="O109" s="11"/>
      <c r="P109" s="1"/>
      <c r="Q109" s="1"/>
      <c r="R109" s="1"/>
      <c r="S109" s="1"/>
    </row>
    <row r="110" spans="1:19" ht="15.75">
      <c r="A110" s="8"/>
      <c r="B110" s="1"/>
      <c r="C110" s="1"/>
      <c r="D110" s="1"/>
      <c r="E110" s="1"/>
      <c r="F110" s="1"/>
      <c r="G110" s="1"/>
      <c r="H110" s="9"/>
      <c r="I110" s="1"/>
      <c r="J110" s="1"/>
      <c r="K110" s="1"/>
      <c r="L110" s="1"/>
      <c r="M110" s="11"/>
      <c r="N110" s="1"/>
      <c r="O110" s="11"/>
      <c r="P110" s="1"/>
      <c r="Q110" s="1"/>
      <c r="R110" s="1"/>
      <c r="S110" s="1"/>
    </row>
    <row r="111" spans="1:19" ht="16.5" thickBot="1">
      <c r="A111" s="8"/>
      <c r="B111" s="1"/>
      <c r="C111" s="1"/>
      <c r="D111" s="1"/>
      <c r="E111" s="1"/>
      <c r="F111" s="1"/>
      <c r="G111" s="1"/>
      <c r="H111" s="51">
        <f>H109+SUM(H88:H91)</f>
        <v>104275</v>
      </c>
      <c r="I111" s="1"/>
      <c r="J111" s="6">
        <f>J109+SUM(J88:J91)</f>
        <v>90234</v>
      </c>
      <c r="K111" s="1"/>
      <c r="L111" s="1"/>
      <c r="M111" s="11"/>
      <c r="N111" s="1"/>
      <c r="O111" s="11"/>
      <c r="P111" s="1"/>
      <c r="Q111" s="1"/>
      <c r="R111" s="1"/>
      <c r="S111" s="1"/>
    </row>
    <row r="112" spans="1:19" ht="16.5" thickTop="1">
      <c r="A112" s="8"/>
      <c r="B112" s="1"/>
      <c r="C112" s="1"/>
      <c r="D112" s="1"/>
      <c r="E112" s="1"/>
      <c r="F112" s="1"/>
      <c r="G112" s="1"/>
      <c r="H112" s="50"/>
      <c r="I112" s="1"/>
      <c r="J112" s="17"/>
      <c r="K112" s="1"/>
      <c r="L112" s="1"/>
      <c r="M112" s="11"/>
      <c r="N112" s="1"/>
      <c r="O112" s="11"/>
      <c r="P112" s="1"/>
      <c r="Q112" s="1"/>
      <c r="R112" s="1"/>
      <c r="S112" s="1"/>
    </row>
    <row r="113" spans="1:19" ht="15.75">
      <c r="A113" s="8">
        <v>8</v>
      </c>
      <c r="B113" s="1" t="s">
        <v>38</v>
      </c>
      <c r="C113" s="1"/>
      <c r="D113" s="1"/>
      <c r="E113" s="1"/>
      <c r="F113" s="1"/>
      <c r="G113" s="1"/>
      <c r="H113" s="9"/>
      <c r="I113" s="1"/>
      <c r="J113" s="1"/>
      <c r="K113" s="1"/>
      <c r="L113" s="1"/>
      <c r="M113" s="11"/>
      <c r="N113" s="1"/>
      <c r="O113" s="11"/>
      <c r="P113" s="1"/>
      <c r="Q113" s="1"/>
      <c r="R113" s="1"/>
      <c r="S113" s="1"/>
    </row>
    <row r="114" spans="1:19" ht="15.75">
      <c r="A114" s="8"/>
      <c r="B114" s="1"/>
      <c r="C114" s="1" t="s">
        <v>119</v>
      </c>
      <c r="D114" s="1"/>
      <c r="E114" s="1"/>
      <c r="F114" s="1"/>
      <c r="G114" s="1"/>
      <c r="H114" s="27">
        <v>39767</v>
      </c>
      <c r="I114" s="28"/>
      <c r="J114" s="29">
        <v>38910</v>
      </c>
      <c r="K114" s="28"/>
      <c r="L114" s="1"/>
      <c r="M114" s="11"/>
      <c r="N114" s="1"/>
      <c r="O114" s="11"/>
      <c r="P114" s="1"/>
      <c r="Q114" s="1"/>
      <c r="R114" s="1"/>
      <c r="S114" s="1"/>
    </row>
    <row r="115" spans="1:19" ht="15.75">
      <c r="A115" s="8"/>
      <c r="B115" s="1"/>
      <c r="C115" s="1" t="s">
        <v>120</v>
      </c>
      <c r="D115" s="1"/>
      <c r="E115" s="1"/>
      <c r="F115" s="1"/>
      <c r="G115" s="1"/>
      <c r="H115" s="30"/>
      <c r="I115" s="28"/>
      <c r="J115" s="28"/>
      <c r="K115" s="28"/>
      <c r="L115" s="1"/>
      <c r="M115" s="11"/>
      <c r="N115" s="1"/>
      <c r="O115" s="11"/>
      <c r="P115" s="1"/>
      <c r="Q115" s="1"/>
      <c r="R115" s="1"/>
      <c r="S115" s="1"/>
    </row>
    <row r="116" spans="1:19" ht="15.75">
      <c r="A116" s="8"/>
      <c r="B116" s="1"/>
      <c r="C116" s="26" t="s">
        <v>121</v>
      </c>
      <c r="D116" s="1"/>
      <c r="E116" s="1"/>
      <c r="F116" s="49" t="s">
        <v>203</v>
      </c>
      <c r="G116" s="1"/>
      <c r="H116" s="30">
        <v>6099</v>
      </c>
      <c r="I116" s="28"/>
      <c r="J116" s="28"/>
      <c r="K116" s="28"/>
      <c r="L116" s="1"/>
      <c r="M116" s="11"/>
      <c r="N116" s="1"/>
      <c r="O116" s="11"/>
      <c r="P116" s="1"/>
      <c r="Q116" s="1"/>
      <c r="R116" s="1"/>
      <c r="S116" s="1"/>
    </row>
    <row r="117" spans="1:19" ht="15.75">
      <c r="A117" s="8"/>
      <c r="B117" s="1"/>
      <c r="C117" s="26" t="s">
        <v>122</v>
      </c>
      <c r="D117" s="1"/>
      <c r="E117" s="1"/>
      <c r="F117" s="1"/>
      <c r="G117" s="1"/>
      <c r="H117" s="30">
        <v>8008</v>
      </c>
      <c r="I117" s="28"/>
      <c r="J117" s="28">
        <v>6835</v>
      </c>
      <c r="K117" s="28"/>
      <c r="L117" s="1"/>
      <c r="M117" s="11"/>
      <c r="N117" s="1"/>
      <c r="O117" s="11"/>
      <c r="P117" s="1"/>
      <c r="Q117" s="1"/>
      <c r="R117" s="1"/>
      <c r="S117" s="1"/>
    </row>
    <row r="118" spans="1:19" ht="15.75">
      <c r="A118" s="8"/>
      <c r="B118" s="1"/>
      <c r="C118" s="26" t="s">
        <v>123</v>
      </c>
      <c r="D118" s="1"/>
      <c r="E118" s="1"/>
      <c r="F118" s="1"/>
      <c r="G118" s="1"/>
      <c r="H118" s="30">
        <v>38793</v>
      </c>
      <c r="I118" s="28"/>
      <c r="J118" s="28">
        <v>38714</v>
      </c>
      <c r="K118" s="28"/>
      <c r="L118" s="1"/>
      <c r="M118" s="11"/>
      <c r="N118" s="1"/>
      <c r="O118" s="11"/>
      <c r="P118" s="1"/>
      <c r="Q118" s="1"/>
      <c r="R118" s="1"/>
      <c r="S118" s="1"/>
    </row>
    <row r="119" spans="1:19" ht="15.75">
      <c r="A119" s="8"/>
      <c r="B119" s="1"/>
      <c r="C119" s="1" t="s">
        <v>124</v>
      </c>
      <c r="D119" s="1"/>
      <c r="E119" s="1"/>
      <c r="F119" s="1"/>
      <c r="G119" s="1"/>
      <c r="H119" s="30">
        <v>-232</v>
      </c>
      <c r="I119" s="28"/>
      <c r="J119" s="28">
        <v>-1045</v>
      </c>
      <c r="K119" s="28"/>
      <c r="L119" s="1"/>
      <c r="M119" s="11"/>
      <c r="N119" s="1"/>
      <c r="O119" s="11"/>
      <c r="P119" s="1"/>
      <c r="Q119" s="1"/>
      <c r="R119" s="1"/>
      <c r="S119" s="1"/>
    </row>
    <row r="120" spans="1:19" ht="15.75">
      <c r="A120" s="8"/>
      <c r="B120" s="1"/>
      <c r="C120" s="1"/>
      <c r="D120" s="1"/>
      <c r="E120" s="1"/>
      <c r="F120" s="1"/>
      <c r="G120" s="1"/>
      <c r="H120" s="27">
        <f>SUM(H114:H119)</f>
        <v>92435</v>
      </c>
      <c r="I120" s="28"/>
      <c r="J120" s="29">
        <f>SUM(J114:J119)</f>
        <v>83414</v>
      </c>
      <c r="K120" s="28"/>
      <c r="L120" s="1"/>
      <c r="M120" s="11"/>
      <c r="N120" s="1"/>
      <c r="O120" s="11"/>
      <c r="P120" s="1"/>
      <c r="Q120" s="1"/>
      <c r="R120" s="1"/>
      <c r="S120" s="1"/>
    </row>
    <row r="121" spans="1:19" ht="15.75">
      <c r="A121" s="8"/>
      <c r="B121" s="1"/>
      <c r="C121" s="1"/>
      <c r="D121" s="1"/>
      <c r="E121" s="1"/>
      <c r="F121" s="1"/>
      <c r="G121" s="1"/>
      <c r="H121" s="12"/>
      <c r="I121" s="1"/>
      <c r="J121" s="6"/>
      <c r="K121" s="1"/>
      <c r="L121" s="1"/>
      <c r="M121" s="11"/>
      <c r="N121" s="1"/>
      <c r="O121" s="11"/>
      <c r="P121" s="1"/>
      <c r="Q121" s="1"/>
      <c r="R121" s="1"/>
      <c r="S121" s="1"/>
    </row>
    <row r="122" spans="1:19" ht="15.75">
      <c r="A122" s="8">
        <v>9</v>
      </c>
      <c r="B122" s="1" t="s">
        <v>39</v>
      </c>
      <c r="C122" s="1"/>
      <c r="D122" s="1"/>
      <c r="E122" s="1"/>
      <c r="F122" s="1"/>
      <c r="G122" s="1"/>
      <c r="H122" s="9">
        <v>154</v>
      </c>
      <c r="I122" s="1"/>
      <c r="J122" s="1">
        <v>80</v>
      </c>
      <c r="K122" s="1"/>
      <c r="L122" s="1"/>
      <c r="M122" s="11"/>
      <c r="N122" s="1"/>
      <c r="O122" s="11"/>
      <c r="P122" s="1"/>
      <c r="Q122" s="1"/>
      <c r="R122" s="1"/>
      <c r="S122" s="1"/>
    </row>
    <row r="123" spans="1:19" ht="15.75">
      <c r="A123" s="8">
        <v>10</v>
      </c>
      <c r="B123" s="1" t="s">
        <v>40</v>
      </c>
      <c r="C123" s="1"/>
      <c r="D123" s="1"/>
      <c r="E123" s="1"/>
      <c r="F123" s="49">
        <v>12</v>
      </c>
      <c r="G123" s="1"/>
      <c r="H123" s="9">
        <f>14811-5000</f>
        <v>9811</v>
      </c>
      <c r="I123" s="1"/>
      <c r="J123" s="1">
        <v>5017</v>
      </c>
      <c r="K123" s="1"/>
      <c r="L123" s="1"/>
      <c r="M123" s="11"/>
      <c r="N123" s="1"/>
      <c r="O123" s="11"/>
      <c r="P123" s="1"/>
      <c r="Q123" s="1"/>
      <c r="R123" s="1"/>
      <c r="S123" s="1"/>
    </row>
    <row r="124" spans="1:19" ht="15.75">
      <c r="A124" s="8">
        <v>11</v>
      </c>
      <c r="B124" s="1" t="s">
        <v>204</v>
      </c>
      <c r="C124" s="1"/>
      <c r="D124" s="1"/>
      <c r="E124" s="1"/>
      <c r="F124" s="1"/>
      <c r="G124" s="1"/>
      <c r="H124" s="9">
        <f>1959+2-86</f>
        <v>1875</v>
      </c>
      <c r="I124" s="1"/>
      <c r="J124" s="1">
        <v>1723</v>
      </c>
      <c r="K124" s="1"/>
      <c r="L124" s="1"/>
      <c r="M124" s="11"/>
      <c r="N124" s="1"/>
      <c r="O124" s="11"/>
      <c r="P124" s="1"/>
      <c r="Q124" s="1"/>
      <c r="R124" s="1"/>
      <c r="S124" s="1"/>
    </row>
    <row r="125" spans="1:19" ht="15.75">
      <c r="A125" s="8"/>
      <c r="B125" s="1"/>
      <c r="C125" s="1"/>
      <c r="D125" s="1"/>
      <c r="E125" s="1"/>
      <c r="F125" s="1"/>
      <c r="G125" s="1"/>
      <c r="H125" s="9"/>
      <c r="I125" s="1"/>
      <c r="J125" s="1"/>
      <c r="K125" s="1"/>
      <c r="L125" s="1"/>
      <c r="M125" s="11"/>
      <c r="N125" s="1"/>
      <c r="O125" s="11"/>
      <c r="P125" s="1"/>
      <c r="Q125" s="1"/>
      <c r="R125" s="1"/>
      <c r="S125" s="1"/>
    </row>
    <row r="126" spans="1:19" ht="16.5" thickBot="1">
      <c r="A126" s="8"/>
      <c r="B126" s="1"/>
      <c r="C126" s="1"/>
      <c r="D126" s="1"/>
      <c r="E126" s="1"/>
      <c r="F126" s="1"/>
      <c r="G126" s="1"/>
      <c r="H126" s="51">
        <f>H120+H122+H123+H124</f>
        <v>104275</v>
      </c>
      <c r="I126" s="1"/>
      <c r="J126" s="6">
        <f>J120+J122+J123+J124</f>
        <v>90234</v>
      </c>
      <c r="K126" s="1"/>
      <c r="L126" s="1"/>
      <c r="M126" s="11"/>
      <c r="N126" s="1"/>
      <c r="O126" s="11"/>
      <c r="P126" s="1"/>
      <c r="Q126" s="1"/>
      <c r="R126" s="1"/>
      <c r="S126" s="1"/>
    </row>
    <row r="127" spans="1:19" ht="16.5" thickTop="1">
      <c r="A127" s="8"/>
      <c r="B127" s="1"/>
      <c r="C127" s="1"/>
      <c r="D127" s="1"/>
      <c r="E127" s="1"/>
      <c r="F127" s="1"/>
      <c r="G127" s="1"/>
      <c r="H127" s="50"/>
      <c r="I127" s="1"/>
      <c r="J127" s="17"/>
      <c r="K127" s="1"/>
      <c r="L127" s="1"/>
      <c r="M127" s="11"/>
      <c r="N127" s="1"/>
      <c r="O127" s="11"/>
      <c r="P127" s="1"/>
      <c r="Q127" s="1"/>
      <c r="R127" s="1"/>
      <c r="S127" s="1"/>
    </row>
    <row r="128" spans="1:19" ht="15.75">
      <c r="A128" s="8">
        <v>12</v>
      </c>
      <c r="B128" s="1" t="s">
        <v>41</v>
      </c>
      <c r="C128" s="1"/>
      <c r="D128" s="1"/>
      <c r="E128" s="1"/>
      <c r="F128" s="1"/>
      <c r="G128" s="1"/>
      <c r="H128" s="9">
        <f>(+H120-H91)/39646*100</f>
        <v>226.5499672098068</v>
      </c>
      <c r="I128" s="1"/>
      <c r="J128" s="1">
        <f>(+J120-J91)/(J114-451)*100</f>
        <v>211.26654359187705</v>
      </c>
      <c r="K128" s="1"/>
      <c r="L128" s="1"/>
      <c r="M128" s="11"/>
      <c r="N128" s="1"/>
      <c r="O128" s="11"/>
      <c r="P128" s="1"/>
      <c r="Q128" s="1"/>
      <c r="R128" s="1"/>
      <c r="S128" s="1"/>
    </row>
    <row r="129" spans="1:19" ht="15.7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1"/>
      <c r="N129" s="1"/>
      <c r="O129" s="11"/>
      <c r="P129" s="1"/>
      <c r="Q129" s="1"/>
      <c r="R129" s="1"/>
      <c r="S129" s="1"/>
    </row>
    <row r="130" spans="1:19" ht="15.75">
      <c r="A130" s="8"/>
      <c r="B130" s="1" t="s">
        <v>199</v>
      </c>
      <c r="C130" s="1" t="s">
        <v>235</v>
      </c>
      <c r="D130" s="1"/>
      <c r="E130" s="1"/>
      <c r="F130" s="1"/>
      <c r="G130" s="1"/>
      <c r="H130" s="1"/>
      <c r="I130" s="1"/>
      <c r="J130" s="1"/>
      <c r="K130" s="1"/>
      <c r="L130" s="1"/>
      <c r="M130" s="11"/>
      <c r="N130" s="1"/>
      <c r="O130" s="11"/>
      <c r="P130" s="1"/>
      <c r="Q130" s="1"/>
      <c r="R130" s="1"/>
      <c r="S130" s="1"/>
    </row>
    <row r="131" spans="1:19" ht="15.75">
      <c r="A131" s="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1"/>
      <c r="N131" s="1"/>
      <c r="O131" s="11"/>
      <c r="P131" s="1"/>
      <c r="Q131" s="1"/>
      <c r="R131" s="1"/>
      <c r="S131" s="1"/>
    </row>
    <row r="132" spans="1:19" ht="12.75" customHeight="1">
      <c r="A132" s="32" t="s">
        <v>8</v>
      </c>
      <c r="B132" s="1"/>
      <c r="C132" s="1"/>
      <c r="D132" s="1"/>
      <c r="E132" s="1"/>
      <c r="F132" s="1"/>
      <c r="G132" s="1"/>
      <c r="Q132" s="1"/>
      <c r="R132" s="1"/>
      <c r="S132" s="1"/>
    </row>
    <row r="133" spans="1:19" ht="15.75">
      <c r="A133" s="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>
      <c r="A134" s="32">
        <v>1</v>
      </c>
      <c r="B134" s="33" t="s">
        <v>42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>
      <c r="A135" s="32"/>
      <c r="B135" s="3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>
      <c r="A136" s="8"/>
      <c r="B136" s="2" t="s">
        <v>205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1"/>
      <c r="Q136" s="1"/>
      <c r="R136" s="1"/>
      <c r="S136" s="1"/>
    </row>
    <row r="137" spans="1:19" ht="13.5" customHeight="1">
      <c r="A137" s="8"/>
      <c r="B137" s="2" t="s">
        <v>206</v>
      </c>
      <c r="C137" s="35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1"/>
      <c r="Q137" s="1"/>
      <c r="R137" s="1"/>
      <c r="S137" s="1"/>
    </row>
    <row r="138" spans="1:19" ht="13.5" customHeight="1">
      <c r="A138" s="8"/>
      <c r="C138" s="35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1"/>
      <c r="Q138" s="1"/>
      <c r="R138" s="1"/>
      <c r="S138" s="1"/>
    </row>
    <row r="139" spans="1:19" ht="13.5" customHeight="1">
      <c r="A139" s="8"/>
      <c r="B139" s="2" t="s">
        <v>207</v>
      </c>
      <c r="C139" s="35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1"/>
      <c r="Q139" s="1"/>
      <c r="R139" s="1"/>
      <c r="S139" s="1"/>
    </row>
    <row r="140" spans="1:19" ht="13.5" customHeight="1">
      <c r="A140" s="8"/>
      <c r="B140" s="2" t="s">
        <v>236</v>
      </c>
      <c r="C140" s="35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1"/>
      <c r="Q140" s="1"/>
      <c r="R140" s="1"/>
      <c r="S140" s="1"/>
    </row>
    <row r="141" spans="1:19" ht="13.5" customHeight="1">
      <c r="A141" s="8"/>
      <c r="B141" s="2" t="s">
        <v>229</v>
      </c>
      <c r="C141" s="35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1"/>
      <c r="Q141" s="1"/>
      <c r="R141" s="1"/>
      <c r="S141" s="1"/>
    </row>
    <row r="142" spans="1:19" ht="15.75">
      <c r="A142" s="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>
      <c r="A143" s="32">
        <v>2</v>
      </c>
      <c r="B143" s="33" t="s">
        <v>43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>
      <c r="A144" s="8"/>
      <c r="B144" s="8"/>
      <c r="C144" s="1"/>
      <c r="D144" s="1"/>
      <c r="E144" s="1"/>
      <c r="F144" s="1"/>
      <c r="G144" s="1"/>
      <c r="H144" s="1"/>
      <c r="I144" s="7"/>
      <c r="J144" s="1"/>
      <c r="K144" s="7"/>
      <c r="L144" s="1"/>
      <c r="M144" s="1"/>
      <c r="N144" s="7"/>
      <c r="O144" s="7"/>
      <c r="P144" s="7"/>
      <c r="Q144" s="1"/>
      <c r="R144" s="1"/>
      <c r="S144" s="1"/>
    </row>
    <row r="145" spans="1:19" ht="15.75">
      <c r="A145" s="8"/>
      <c r="B145" s="8" t="s">
        <v>211</v>
      </c>
      <c r="C145" s="8" t="s">
        <v>230</v>
      </c>
      <c r="D145" s="1"/>
      <c r="E145" s="1"/>
      <c r="F145" s="1"/>
      <c r="G145" s="1"/>
      <c r="H145" s="1"/>
      <c r="I145" s="7"/>
      <c r="J145" s="1"/>
      <c r="K145" s="7"/>
      <c r="L145" s="1"/>
      <c r="M145" s="1"/>
      <c r="N145" s="7"/>
      <c r="O145" s="7"/>
      <c r="P145" s="7"/>
      <c r="Q145" s="1"/>
      <c r="R145" s="1"/>
      <c r="S145" s="1"/>
    </row>
    <row r="146" spans="1:19" ht="15.75">
      <c r="A146" s="8"/>
      <c r="B146" s="8"/>
      <c r="C146" s="8" t="s">
        <v>210</v>
      </c>
      <c r="D146" s="1"/>
      <c r="E146" s="1"/>
      <c r="F146" s="1"/>
      <c r="G146" s="1"/>
      <c r="H146" s="1"/>
      <c r="I146" s="7"/>
      <c r="J146" s="1"/>
      <c r="K146" s="7"/>
      <c r="L146" s="1"/>
      <c r="M146" s="1"/>
      <c r="N146" s="7"/>
      <c r="O146" s="7"/>
      <c r="P146" s="7"/>
      <c r="Q146" s="1"/>
      <c r="R146" s="1"/>
      <c r="S146" s="1"/>
    </row>
    <row r="147" spans="1:19" ht="15.75">
      <c r="A147" s="8"/>
      <c r="B147" s="8"/>
      <c r="C147" s="8" t="s">
        <v>233</v>
      </c>
      <c r="D147" s="1"/>
      <c r="E147" s="1"/>
      <c r="F147" s="1"/>
      <c r="G147" s="1"/>
      <c r="H147" s="1"/>
      <c r="I147" s="7"/>
      <c r="J147" s="1"/>
      <c r="K147" s="7"/>
      <c r="L147" s="1"/>
      <c r="M147" s="1"/>
      <c r="N147" s="7"/>
      <c r="O147" s="7"/>
      <c r="P147" s="7"/>
      <c r="Q147" s="1"/>
      <c r="R147" s="1"/>
      <c r="S147" s="1"/>
    </row>
    <row r="148" spans="1:19" ht="15.75">
      <c r="A148" s="8"/>
      <c r="B148" s="8"/>
      <c r="C148" s="1"/>
      <c r="D148" s="1"/>
      <c r="E148" s="1"/>
      <c r="F148" s="1"/>
      <c r="G148" s="1"/>
      <c r="H148" s="1"/>
      <c r="I148" s="7"/>
      <c r="J148" s="1"/>
      <c r="K148" s="7"/>
      <c r="L148" s="1"/>
      <c r="M148" s="1"/>
      <c r="N148" s="7"/>
      <c r="O148" s="7"/>
      <c r="P148" s="7"/>
      <c r="Q148" s="1"/>
      <c r="R148" s="1"/>
      <c r="S148" s="1"/>
    </row>
    <row r="149" spans="1:19" ht="15.75">
      <c r="A149" s="8"/>
      <c r="B149" s="8" t="s">
        <v>209</v>
      </c>
      <c r="C149" s="1" t="s">
        <v>231</v>
      </c>
      <c r="D149" s="1"/>
      <c r="E149" s="1"/>
      <c r="F149" s="1"/>
      <c r="G149" s="1"/>
      <c r="H149" s="1"/>
      <c r="I149" s="7"/>
      <c r="J149" s="1"/>
      <c r="K149" s="7"/>
      <c r="L149" s="1"/>
      <c r="M149" s="1"/>
      <c r="N149" s="7"/>
      <c r="O149" s="7"/>
      <c r="P149" s="7"/>
      <c r="Q149" s="1"/>
      <c r="R149" s="1"/>
      <c r="S149" s="1"/>
    </row>
    <row r="150" spans="1:19" ht="15.75">
      <c r="A150" s="8"/>
      <c r="B150" s="8"/>
      <c r="C150" s="1"/>
      <c r="D150" s="1"/>
      <c r="E150" s="1"/>
      <c r="F150" s="1"/>
      <c r="G150" s="1"/>
      <c r="H150" s="1"/>
      <c r="I150" s="7"/>
      <c r="J150" s="1"/>
      <c r="K150" s="7"/>
      <c r="L150" s="1"/>
      <c r="M150" s="1"/>
      <c r="N150" s="7"/>
      <c r="O150" s="7"/>
      <c r="P150" s="7"/>
      <c r="Q150" s="1"/>
      <c r="R150" s="1"/>
      <c r="S150" s="1"/>
    </row>
    <row r="151" spans="1:19" ht="15.75">
      <c r="A151" s="8"/>
      <c r="B151" s="8" t="s">
        <v>208</v>
      </c>
      <c r="C151" s="1" t="s">
        <v>237</v>
      </c>
      <c r="D151" s="1"/>
      <c r="E151" s="1"/>
      <c r="F151" s="1"/>
      <c r="G151" s="1"/>
      <c r="H151" s="1"/>
      <c r="I151" s="7"/>
      <c r="J151" s="1"/>
      <c r="K151" s="7"/>
      <c r="L151" s="1"/>
      <c r="M151" s="1"/>
      <c r="N151" s="7"/>
      <c r="O151" s="7"/>
      <c r="P151" s="7"/>
      <c r="Q151" s="1"/>
      <c r="R151" s="1"/>
      <c r="S151" s="1"/>
    </row>
    <row r="152" spans="1:19" ht="15.75">
      <c r="A152" s="8"/>
      <c r="B152" s="8"/>
      <c r="C152" s="1" t="s">
        <v>238</v>
      </c>
      <c r="D152" s="1"/>
      <c r="E152" s="1"/>
      <c r="F152" s="1"/>
      <c r="G152" s="1"/>
      <c r="H152" s="1"/>
      <c r="I152" s="7"/>
      <c r="J152" s="1"/>
      <c r="K152" s="7"/>
      <c r="L152" s="1"/>
      <c r="M152" s="1"/>
      <c r="N152" s="7"/>
      <c r="O152" s="7"/>
      <c r="P152" s="7"/>
      <c r="Q152" s="1"/>
      <c r="R152" s="1"/>
      <c r="S152" s="1"/>
    </row>
    <row r="153" spans="1:19" ht="15.75">
      <c r="A153" s="8"/>
      <c r="B153" s="8"/>
      <c r="C153" s="1"/>
      <c r="D153" s="1"/>
      <c r="E153" s="1"/>
      <c r="F153" s="1"/>
      <c r="G153" s="1"/>
      <c r="H153" s="1"/>
      <c r="I153" s="7"/>
      <c r="J153" s="1"/>
      <c r="K153" s="7"/>
      <c r="L153" s="1"/>
      <c r="M153" s="1"/>
      <c r="N153" s="7"/>
      <c r="O153" s="7"/>
      <c r="P153" s="7"/>
      <c r="Q153" s="1"/>
      <c r="R153" s="1"/>
      <c r="S153" s="1"/>
    </row>
    <row r="154" spans="1:19" ht="15.75" customHeight="1" hidden="1">
      <c r="A154" s="8"/>
      <c r="B154" s="8"/>
      <c r="C154" s="1"/>
      <c r="D154" s="1"/>
      <c r="E154" s="1"/>
      <c r="F154" s="1"/>
      <c r="G154" s="1"/>
      <c r="H154" s="1"/>
      <c r="I154" s="7"/>
      <c r="J154" s="1"/>
      <c r="K154" s="7"/>
      <c r="L154" s="1"/>
      <c r="M154" s="1"/>
      <c r="N154" s="7"/>
      <c r="O154" s="7"/>
      <c r="P154" s="7"/>
      <c r="Q154" s="1"/>
      <c r="R154" s="1"/>
      <c r="S154" s="1"/>
    </row>
    <row r="155" spans="1:19" ht="15.75" customHeight="1" hidden="1">
      <c r="A155" s="8"/>
      <c r="B155" s="8"/>
      <c r="C155" s="1"/>
      <c r="D155" s="1"/>
      <c r="E155" s="1"/>
      <c r="F155" s="1"/>
      <c r="G155" s="1"/>
      <c r="H155" s="1"/>
      <c r="I155" s="7"/>
      <c r="J155" s="1"/>
      <c r="K155" s="7"/>
      <c r="L155" s="1"/>
      <c r="M155" s="1"/>
      <c r="N155" s="7"/>
      <c r="O155" s="7"/>
      <c r="P155" s="7"/>
      <c r="Q155" s="1"/>
      <c r="R155" s="1"/>
      <c r="S155" s="1"/>
    </row>
    <row r="156" spans="1:19" ht="15.75" customHeight="1" hidden="1">
      <c r="A156" s="8"/>
      <c r="B156" s="8"/>
      <c r="C156" s="1"/>
      <c r="D156" s="1"/>
      <c r="E156" s="1"/>
      <c r="F156" s="1"/>
      <c r="G156" s="1"/>
      <c r="H156" s="1"/>
      <c r="I156" s="7"/>
      <c r="J156" s="1"/>
      <c r="K156" s="7"/>
      <c r="L156" s="1"/>
      <c r="M156" s="1"/>
      <c r="N156" s="7"/>
      <c r="O156" s="7"/>
      <c r="P156" s="7"/>
      <c r="Q156" s="1"/>
      <c r="R156" s="1"/>
      <c r="S156" s="1"/>
    </row>
    <row r="157" spans="1:19" ht="15.75" customHeight="1" hidden="1">
      <c r="A157" s="8"/>
      <c r="B157" s="36"/>
      <c r="C157" s="1"/>
      <c r="D157" s="1"/>
      <c r="E157" s="1"/>
      <c r="F157" s="1"/>
      <c r="G157" s="1"/>
      <c r="H157" s="1"/>
      <c r="I157" s="7"/>
      <c r="J157" s="1"/>
      <c r="K157" s="7"/>
      <c r="L157" s="1"/>
      <c r="M157" s="1"/>
      <c r="N157" s="7"/>
      <c r="O157" s="1"/>
      <c r="P157" s="7"/>
      <c r="Q157" s="1"/>
      <c r="R157" s="1"/>
      <c r="S157" s="1"/>
    </row>
    <row r="158" spans="1:19" ht="15.75">
      <c r="A158" s="8"/>
      <c r="B158" s="8"/>
      <c r="C158" s="1"/>
      <c r="D158" s="1"/>
      <c r="E158" s="1"/>
      <c r="F158" s="1"/>
      <c r="G158" s="1"/>
      <c r="H158" s="1"/>
      <c r="I158" s="7"/>
      <c r="J158" s="1"/>
      <c r="K158" s="7"/>
      <c r="L158" s="1"/>
      <c r="M158" s="1"/>
      <c r="N158" s="7"/>
      <c r="O158" s="1"/>
      <c r="P158" s="7"/>
      <c r="Q158" s="1"/>
      <c r="R158" s="1"/>
      <c r="S158" s="1"/>
    </row>
    <row r="159" spans="1:19" ht="15.75">
      <c r="A159" s="32">
        <v>3</v>
      </c>
      <c r="B159" s="32" t="s">
        <v>44</v>
      </c>
      <c r="C159" s="1"/>
      <c r="D159" s="1"/>
      <c r="E159" s="1"/>
      <c r="F159" s="1"/>
      <c r="G159" s="1"/>
      <c r="H159" s="1"/>
      <c r="I159" s="11"/>
      <c r="J159" s="1"/>
      <c r="K159" s="11"/>
      <c r="L159" s="1"/>
      <c r="M159" s="1"/>
      <c r="N159" s="11"/>
      <c r="O159" s="1"/>
      <c r="P159" s="11"/>
      <c r="Q159" s="1"/>
      <c r="R159" s="1"/>
      <c r="S159" s="1"/>
    </row>
    <row r="160" spans="1:19" ht="15.75">
      <c r="A160" s="32"/>
      <c r="B160" s="32"/>
      <c r="C160" s="1"/>
      <c r="D160" s="1"/>
      <c r="E160" s="1"/>
      <c r="F160" s="1"/>
      <c r="G160" s="1"/>
      <c r="H160" s="1"/>
      <c r="I160" s="11"/>
      <c r="J160" s="1"/>
      <c r="K160" s="11"/>
      <c r="L160" s="1"/>
      <c r="M160" s="1"/>
      <c r="N160" s="11"/>
      <c r="O160" s="1"/>
      <c r="P160" s="11"/>
      <c r="Q160" s="1"/>
      <c r="R160" s="1"/>
      <c r="S160" s="1"/>
    </row>
    <row r="161" spans="1:19" ht="15.75">
      <c r="A161" s="32"/>
      <c r="B161" s="8" t="s">
        <v>45</v>
      </c>
      <c r="C161" s="1"/>
      <c r="D161" s="1"/>
      <c r="E161" s="1"/>
      <c r="F161" s="1"/>
      <c r="G161" s="1"/>
      <c r="H161" s="1"/>
      <c r="I161" s="11"/>
      <c r="J161" s="1"/>
      <c r="K161" s="11"/>
      <c r="L161" s="1"/>
      <c r="M161" s="1"/>
      <c r="N161" s="11"/>
      <c r="O161" s="1"/>
      <c r="P161" s="11"/>
      <c r="Q161" s="1"/>
      <c r="R161" s="1"/>
      <c r="S161" s="1"/>
    </row>
    <row r="162" spans="1:19" ht="15.75">
      <c r="A162" s="8"/>
      <c r="B162" s="8"/>
      <c r="C162" s="1"/>
      <c r="D162" s="1"/>
      <c r="E162" s="1"/>
      <c r="F162" s="1"/>
      <c r="G162" s="1"/>
      <c r="H162" s="1"/>
      <c r="I162" s="11"/>
      <c r="J162" s="1"/>
      <c r="K162" s="11"/>
      <c r="L162" s="1"/>
      <c r="M162" s="1"/>
      <c r="N162" s="11"/>
      <c r="O162" s="1"/>
      <c r="P162" s="11"/>
      <c r="Q162" s="1"/>
      <c r="R162" s="1"/>
      <c r="S162" s="1"/>
    </row>
    <row r="163" spans="1:19" ht="15.75">
      <c r="A163" s="32">
        <v>4</v>
      </c>
      <c r="B163" s="32" t="s">
        <v>46</v>
      </c>
      <c r="C163" s="1"/>
      <c r="D163" s="1"/>
      <c r="E163" s="1"/>
      <c r="F163" s="1"/>
      <c r="G163" s="1"/>
      <c r="H163" s="1"/>
      <c r="I163" s="11"/>
      <c r="J163" s="1"/>
      <c r="K163" s="11"/>
      <c r="L163" s="1"/>
      <c r="M163" s="1"/>
      <c r="N163" s="11"/>
      <c r="O163" s="1"/>
      <c r="P163" s="11"/>
      <c r="Q163" s="1"/>
      <c r="R163" s="1"/>
      <c r="S163" s="1"/>
    </row>
    <row r="164" spans="1:19" ht="15.75">
      <c r="A164" s="32"/>
      <c r="B164" s="32"/>
      <c r="C164" s="1"/>
      <c r="D164" s="1"/>
      <c r="E164" s="1"/>
      <c r="F164" s="1"/>
      <c r="G164" s="1"/>
      <c r="H164" s="1"/>
      <c r="I164" s="11"/>
      <c r="J164" s="1"/>
      <c r="K164" s="11"/>
      <c r="L164" s="1"/>
      <c r="M164" s="1"/>
      <c r="N164" s="11"/>
      <c r="O164" s="1"/>
      <c r="P164" s="11"/>
      <c r="Q164" s="1"/>
      <c r="R164" s="1"/>
      <c r="S164" s="1"/>
    </row>
    <row r="165" spans="1:19" ht="15.75">
      <c r="A165" s="32"/>
      <c r="B165" s="8" t="s">
        <v>47</v>
      </c>
      <c r="C165" s="1"/>
      <c r="D165" s="1"/>
      <c r="E165" s="1"/>
      <c r="F165" s="1"/>
      <c r="G165" s="1"/>
      <c r="H165" s="7" t="s">
        <v>176</v>
      </c>
      <c r="I165" s="1"/>
      <c r="J165" s="7" t="s">
        <v>176</v>
      </c>
      <c r="K165" s="1"/>
      <c r="L165" s="1"/>
      <c r="M165" s="7" t="s">
        <v>191</v>
      </c>
      <c r="N165" s="1"/>
      <c r="O165" s="7" t="s">
        <v>191</v>
      </c>
      <c r="P165" s="11"/>
      <c r="Q165" s="1"/>
      <c r="R165" s="1"/>
      <c r="S165" s="1"/>
    </row>
    <row r="166" spans="1:19" ht="15.75">
      <c r="A166" s="32"/>
      <c r="B166" s="8"/>
      <c r="C166" s="1"/>
      <c r="D166" s="1"/>
      <c r="E166" s="1"/>
      <c r="F166" s="1"/>
      <c r="G166" s="1"/>
      <c r="H166" s="7" t="s">
        <v>169</v>
      </c>
      <c r="I166" s="1"/>
      <c r="J166" s="7" t="s">
        <v>169</v>
      </c>
      <c r="K166" s="1"/>
      <c r="L166" s="1"/>
      <c r="M166" s="7" t="s">
        <v>169</v>
      </c>
      <c r="N166" s="1"/>
      <c r="O166" s="7" t="s">
        <v>169</v>
      </c>
      <c r="P166" s="11"/>
      <c r="Q166" s="1"/>
      <c r="R166" s="1"/>
      <c r="S166" s="1"/>
    </row>
    <row r="167" spans="1:19" ht="15.75">
      <c r="A167" s="32"/>
      <c r="B167" s="8"/>
      <c r="C167" s="1"/>
      <c r="D167" s="1"/>
      <c r="E167" s="1"/>
      <c r="F167" s="1"/>
      <c r="G167" s="1"/>
      <c r="H167" s="7" t="s">
        <v>170</v>
      </c>
      <c r="I167" s="7"/>
      <c r="J167" s="7" t="s">
        <v>181</v>
      </c>
      <c r="K167" s="7"/>
      <c r="L167" s="1"/>
      <c r="M167" s="7" t="s">
        <v>170</v>
      </c>
      <c r="N167" s="7"/>
      <c r="O167" s="7" t="s">
        <v>181</v>
      </c>
      <c r="P167" s="11"/>
      <c r="Q167" s="1"/>
      <c r="R167" s="1"/>
      <c r="S167" s="1"/>
    </row>
    <row r="168" spans="1:19" ht="15.75">
      <c r="A168" s="8"/>
      <c r="B168" s="8"/>
      <c r="C168" s="1"/>
      <c r="D168" s="1"/>
      <c r="E168" s="1"/>
      <c r="F168" s="1"/>
      <c r="G168" s="1"/>
      <c r="H168" s="7" t="s">
        <v>175</v>
      </c>
      <c r="I168" s="7"/>
      <c r="J168" s="7" t="s">
        <v>175</v>
      </c>
      <c r="K168" s="7"/>
      <c r="L168" s="1"/>
      <c r="M168" s="7" t="s">
        <v>175</v>
      </c>
      <c r="N168" s="7"/>
      <c r="O168" s="7" t="s">
        <v>175</v>
      </c>
      <c r="P168" s="1"/>
      <c r="Q168" s="1"/>
      <c r="R168" s="1"/>
      <c r="S168" s="1"/>
    </row>
    <row r="169" spans="1:19" ht="15.75">
      <c r="A169" s="8"/>
      <c r="B169" s="1" t="s">
        <v>17</v>
      </c>
      <c r="C169" s="1" t="s">
        <v>125</v>
      </c>
      <c r="D169" s="1"/>
      <c r="E169" s="1"/>
      <c r="F169" s="1"/>
      <c r="G169" s="1"/>
      <c r="H169" s="37">
        <v>1214</v>
      </c>
      <c r="I169" s="15"/>
      <c r="J169" s="15"/>
      <c r="K169" s="15"/>
      <c r="L169" s="15"/>
      <c r="M169" s="37">
        <v>1502</v>
      </c>
      <c r="N169" s="15"/>
      <c r="O169" s="38"/>
      <c r="P169" s="1"/>
      <c r="Q169" s="1"/>
      <c r="R169" s="1"/>
      <c r="S169" s="1"/>
    </row>
    <row r="170" spans="1:19" ht="15.75">
      <c r="A170" s="8"/>
      <c r="B170" s="1" t="s">
        <v>18</v>
      </c>
      <c r="C170" s="1" t="s">
        <v>126</v>
      </c>
      <c r="D170" s="1"/>
      <c r="E170" s="1"/>
      <c r="F170" s="1"/>
      <c r="G170" s="1"/>
      <c r="H170" s="37">
        <v>150</v>
      </c>
      <c r="I170" s="15"/>
      <c r="J170" s="10">
        <v>-543</v>
      </c>
      <c r="K170" s="15"/>
      <c r="L170" s="15"/>
      <c r="M170" s="37">
        <v>150</v>
      </c>
      <c r="N170" s="15"/>
      <c r="O170" s="37">
        <v>204</v>
      </c>
      <c r="P170" s="1"/>
      <c r="Q170" s="1"/>
      <c r="R170" s="1"/>
      <c r="S170" s="1"/>
    </row>
    <row r="171" spans="1:19" ht="15.75">
      <c r="A171" s="8"/>
      <c r="B171" s="1" t="s">
        <v>19</v>
      </c>
      <c r="C171" s="1" t="s">
        <v>127</v>
      </c>
      <c r="D171" s="1"/>
      <c r="E171" s="1"/>
      <c r="F171" s="1"/>
      <c r="G171" s="1"/>
      <c r="H171" s="37">
        <v>12</v>
      </c>
      <c r="I171" s="15"/>
      <c r="J171" s="10">
        <v>70</v>
      </c>
      <c r="K171" s="15"/>
      <c r="L171" s="15"/>
      <c r="M171" s="37">
        <v>37</v>
      </c>
      <c r="N171" s="15"/>
      <c r="O171" s="37">
        <v>73</v>
      </c>
      <c r="P171" s="1"/>
      <c r="Q171" s="1"/>
      <c r="R171" s="1"/>
      <c r="S171" s="1"/>
    </row>
    <row r="172" spans="1:17" ht="15.75">
      <c r="A172" s="8"/>
      <c r="B172" s="1"/>
      <c r="C172" s="1"/>
      <c r="D172" s="1"/>
      <c r="E172" s="1"/>
      <c r="F172" s="1"/>
      <c r="G172" s="1"/>
      <c r="H172" s="39">
        <f>SUM(H169:H171)</f>
        <v>1376</v>
      </c>
      <c r="I172" s="15"/>
      <c r="J172" s="12">
        <f>SUM(J169:J171)</f>
        <v>-473</v>
      </c>
      <c r="K172" s="15"/>
      <c r="L172" s="15"/>
      <c r="M172" s="39">
        <f>SUM(M169:M171)</f>
        <v>1689</v>
      </c>
      <c r="N172" s="15"/>
      <c r="O172" s="39">
        <f>SUM(O169:O171)</f>
        <v>277</v>
      </c>
      <c r="P172" s="1"/>
      <c r="Q172" s="1"/>
    </row>
    <row r="173" spans="1:17" ht="13.5" customHeight="1">
      <c r="A173" s="8"/>
      <c r="B173" s="1"/>
      <c r="C173" s="1"/>
      <c r="D173" s="1"/>
      <c r="E173" s="1"/>
      <c r="F173" s="1"/>
      <c r="G173" s="1"/>
      <c r="H173" s="17"/>
      <c r="I173" s="1"/>
      <c r="J173" s="17"/>
      <c r="K173" s="1"/>
      <c r="L173" s="1"/>
      <c r="M173" s="17"/>
      <c r="N173" s="1"/>
      <c r="O173" s="17"/>
      <c r="P173" s="1"/>
      <c r="Q173" s="1"/>
    </row>
    <row r="174" spans="1:19" ht="15.75" customHeight="1">
      <c r="A174" s="14" t="s">
        <v>9</v>
      </c>
      <c r="B174" s="53" t="s">
        <v>212</v>
      </c>
      <c r="R174" s="1"/>
      <c r="S174" s="1"/>
    </row>
    <row r="175" spans="1:19" ht="15.75" customHeight="1">
      <c r="A175" s="14"/>
      <c r="B175" s="1" t="s">
        <v>213</v>
      </c>
      <c r="R175" s="1"/>
      <c r="S175" s="1"/>
    </row>
    <row r="176" spans="1:19" ht="15.75" customHeight="1" hidden="1">
      <c r="A176" s="14"/>
      <c r="B176" s="1"/>
      <c r="R176" s="1"/>
      <c r="S176" s="1"/>
    </row>
    <row r="177" spans="1:19" ht="15.75" customHeight="1">
      <c r="A177" s="14"/>
      <c r="B177" s="1"/>
      <c r="R177" s="1"/>
      <c r="S177" s="1"/>
    </row>
    <row r="178" spans="1:19" ht="15.75" customHeight="1">
      <c r="A178" s="14"/>
      <c r="B178" s="1" t="s">
        <v>239</v>
      </c>
      <c r="R178" s="1"/>
      <c r="S178" s="1"/>
    </row>
    <row r="179" spans="1:19" ht="15.75" customHeight="1">
      <c r="A179" s="14"/>
      <c r="B179" s="1" t="s">
        <v>215</v>
      </c>
      <c r="R179" s="1"/>
      <c r="S179" s="1"/>
    </row>
    <row r="180" spans="1:19" ht="15.75" customHeight="1">
      <c r="A180" s="14"/>
      <c r="B180" s="1" t="s">
        <v>214</v>
      </c>
      <c r="R180" s="1"/>
      <c r="S180" s="1"/>
    </row>
    <row r="181" spans="1:19" ht="15.75" customHeight="1">
      <c r="A181" s="14"/>
      <c r="B181" s="1"/>
      <c r="R181" s="1"/>
      <c r="S181" s="1"/>
    </row>
    <row r="182" spans="1:19" ht="15.75" customHeight="1">
      <c r="A182" s="40">
        <v>5</v>
      </c>
      <c r="B182" s="33" t="s">
        <v>48</v>
      </c>
      <c r="R182" s="1"/>
      <c r="S182" s="1"/>
    </row>
    <row r="183" spans="1:19" ht="15.75" customHeight="1">
      <c r="A183" s="14"/>
      <c r="B183" s="8" t="s">
        <v>216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1"/>
      <c r="O183" s="41"/>
      <c r="R183" s="1"/>
      <c r="S183" s="1"/>
    </row>
    <row r="184" spans="1:19" ht="15.75" customHeight="1">
      <c r="A184" s="14"/>
      <c r="B184" s="34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R184" s="1"/>
      <c r="S184" s="1"/>
    </row>
    <row r="185" spans="1:19" ht="15.75" customHeight="1">
      <c r="A185" s="40">
        <v>6</v>
      </c>
      <c r="B185" s="32" t="s">
        <v>49</v>
      </c>
      <c r="C185" s="3"/>
      <c r="D185" s="3"/>
      <c r="E185" s="3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R185" s="1"/>
      <c r="S185" s="1"/>
    </row>
    <row r="186" spans="1:19" ht="15.75" customHeight="1">
      <c r="A186" s="8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1"/>
      <c r="S186" s="1"/>
    </row>
    <row r="187" spans="1:19" ht="15.75" customHeight="1">
      <c r="A187" s="8"/>
      <c r="B187" s="36" t="s">
        <v>217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1"/>
      <c r="S187" s="1"/>
    </row>
    <row r="188" spans="1:19" ht="15.75" customHeight="1">
      <c r="A188" s="8"/>
      <c r="B188" s="36" t="s">
        <v>234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1"/>
      <c r="S188" s="1"/>
    </row>
    <row r="189" spans="1:19" ht="15.75" customHeight="1">
      <c r="A189" s="8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1"/>
      <c r="Q189" s="1"/>
      <c r="R189" s="1"/>
      <c r="S189" s="1"/>
    </row>
    <row r="190" spans="1:19" ht="15.75" customHeight="1">
      <c r="A190" s="32">
        <v>7</v>
      </c>
      <c r="B190" s="32" t="s">
        <v>50</v>
      </c>
      <c r="C190" s="3"/>
      <c r="D190" s="3"/>
      <c r="E190" s="3"/>
      <c r="F190" s="3"/>
      <c r="G190" s="3"/>
      <c r="H190" s="3"/>
      <c r="I190" s="34"/>
      <c r="J190" s="34"/>
      <c r="K190" s="34"/>
      <c r="L190" s="34"/>
      <c r="M190" s="34"/>
      <c r="N190" s="34"/>
      <c r="O190" s="34"/>
      <c r="P190" s="1"/>
      <c r="Q190" s="1"/>
      <c r="R190" s="1"/>
      <c r="S190" s="1"/>
    </row>
    <row r="191" spans="1:19" ht="15.75" customHeight="1">
      <c r="A191" s="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>
      <c r="A192" s="8"/>
      <c r="B192" s="1" t="s">
        <v>218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>
      <c r="A193" s="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>
      <c r="A194" s="8"/>
      <c r="B194" s="1" t="s">
        <v>17</v>
      </c>
      <c r="C194" s="29"/>
      <c r="D194" s="6"/>
      <c r="E194" s="6"/>
      <c r="F194" s="6"/>
      <c r="G194" s="6"/>
      <c r="H194" s="6"/>
      <c r="I194" s="6"/>
      <c r="J194" s="43" t="s">
        <v>175</v>
      </c>
      <c r="K194" s="28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>
      <c r="A195" s="8"/>
      <c r="B195" s="1"/>
      <c r="C195" s="29" t="s">
        <v>128</v>
      </c>
      <c r="D195" s="6"/>
      <c r="E195" s="6"/>
      <c r="F195" s="6"/>
      <c r="G195" s="6"/>
      <c r="H195" s="6"/>
      <c r="I195" s="6"/>
      <c r="J195" s="44">
        <v>2160</v>
      </c>
      <c r="K195" s="28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>
      <c r="A196" s="8"/>
      <c r="B196" s="1"/>
      <c r="C196" s="29" t="s">
        <v>129</v>
      </c>
      <c r="D196" s="6"/>
      <c r="E196" s="6"/>
      <c r="F196" s="6"/>
      <c r="G196" s="6"/>
      <c r="H196" s="6"/>
      <c r="I196" s="6"/>
      <c r="J196" s="44">
        <v>672</v>
      </c>
      <c r="K196" s="28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>
      <c r="A197" s="8"/>
      <c r="B197" s="1"/>
      <c r="C197" s="29" t="s">
        <v>130</v>
      </c>
      <c r="D197" s="6"/>
      <c r="E197" s="6"/>
      <c r="F197" s="6"/>
      <c r="G197" s="6"/>
      <c r="H197" s="6"/>
      <c r="I197" s="6"/>
      <c r="J197" s="44">
        <v>174</v>
      </c>
      <c r="K197" s="28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>
      <c r="A198" s="8"/>
      <c r="B198" s="1"/>
      <c r="C198" s="6"/>
      <c r="D198" s="6"/>
      <c r="E198" s="6"/>
      <c r="F198" s="6"/>
      <c r="G198" s="6"/>
      <c r="H198" s="6"/>
      <c r="I198" s="6"/>
      <c r="J198" s="6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>
      <c r="A199" s="8"/>
      <c r="B199" s="1" t="s">
        <v>51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>
      <c r="A201" s="8"/>
      <c r="B201" s="1" t="s">
        <v>18</v>
      </c>
      <c r="C201" s="29"/>
      <c r="D201" s="6"/>
      <c r="E201" s="6"/>
      <c r="F201" s="6"/>
      <c r="G201" s="6"/>
      <c r="H201" s="6"/>
      <c r="I201" s="6"/>
      <c r="J201" s="43" t="s">
        <v>175</v>
      </c>
      <c r="K201" s="28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>
      <c r="A202" s="8"/>
      <c r="B202" s="1"/>
      <c r="C202" s="29" t="s">
        <v>131</v>
      </c>
      <c r="D202" s="6"/>
      <c r="E202" s="6"/>
      <c r="F202" s="6"/>
      <c r="G202" s="6"/>
      <c r="H202" s="6"/>
      <c r="I202" s="6"/>
      <c r="J202" s="44">
        <v>2841</v>
      </c>
      <c r="K202" s="28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>
      <c r="A203" s="8"/>
      <c r="B203" s="1"/>
      <c r="C203" s="29" t="s">
        <v>132</v>
      </c>
      <c r="D203" s="6"/>
      <c r="E203" s="6"/>
      <c r="F203" s="6"/>
      <c r="G203" s="6"/>
      <c r="H203" s="6"/>
      <c r="I203" s="6"/>
      <c r="J203" s="44">
        <v>2841</v>
      </c>
      <c r="K203" s="28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>
      <c r="A204" s="8"/>
      <c r="B204" s="1"/>
      <c r="C204" s="29" t="s">
        <v>133</v>
      </c>
      <c r="D204" s="6"/>
      <c r="E204" s="6"/>
      <c r="F204" s="6"/>
      <c r="G204" s="6"/>
      <c r="H204" s="6"/>
      <c r="I204" s="6"/>
      <c r="J204" s="44">
        <v>1514</v>
      </c>
      <c r="K204" s="28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>
      <c r="A205" s="8"/>
      <c r="B205" s="1"/>
      <c r="C205" s="6"/>
      <c r="D205" s="6"/>
      <c r="E205" s="6"/>
      <c r="F205" s="6"/>
      <c r="G205" s="6"/>
      <c r="H205" s="6"/>
      <c r="I205" s="6"/>
      <c r="J205" s="6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>
      <c r="A206" s="32">
        <v>8</v>
      </c>
      <c r="B206" s="33" t="s">
        <v>52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>
      <c r="A207" s="8"/>
      <c r="B207" s="9" t="s">
        <v>240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>
      <c r="A208" s="8"/>
      <c r="B208" s="9" t="s">
        <v>17</v>
      </c>
      <c r="C208" s="1" t="s">
        <v>134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>
      <c r="A209" s="8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>
      <c r="A210" s="8"/>
      <c r="B210" s="9" t="s">
        <v>18</v>
      </c>
      <c r="C210" s="1" t="s">
        <v>135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>
      <c r="A211" s="8"/>
      <c r="B211" s="9"/>
      <c r="C211" s="1" t="s">
        <v>136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>
      <c r="A212" s="8"/>
      <c r="B212" s="9"/>
      <c r="C212" s="1" t="s">
        <v>241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>
      <c r="A213" s="8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 hidden="1">
      <c r="A214" s="8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 hidden="1">
      <c r="A215" s="8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 hidden="1">
      <c r="A216" s="8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>
      <c r="A217" s="8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 hidden="1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>
      <c r="A219" s="32">
        <v>9</v>
      </c>
      <c r="B219" s="32" t="s">
        <v>53</v>
      </c>
      <c r="C219" s="32"/>
      <c r="D219" s="3"/>
      <c r="E219" s="3"/>
      <c r="F219" s="3"/>
      <c r="G219" s="3"/>
      <c r="H219" s="3"/>
      <c r="I219" s="3"/>
      <c r="J219" s="3"/>
      <c r="K219" s="34"/>
      <c r="L219" s="34"/>
      <c r="M219" s="34"/>
      <c r="N219" s="34"/>
      <c r="O219" s="34"/>
      <c r="P219" s="1"/>
      <c r="Q219" s="1"/>
      <c r="R219" s="1"/>
      <c r="S219" s="1"/>
    </row>
    <row r="220" spans="1:19" ht="15.75" customHeight="1">
      <c r="A220" s="32"/>
      <c r="B220" s="36" t="s">
        <v>54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1"/>
      <c r="Q220" s="1"/>
      <c r="R220" s="1"/>
      <c r="S220" s="1"/>
    </row>
    <row r="221" spans="1:19" ht="15.75" customHeight="1">
      <c r="A221" s="32"/>
      <c r="B221" s="36" t="s">
        <v>55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1"/>
      <c r="Q221" s="1"/>
      <c r="R221" s="1"/>
      <c r="S221" s="1"/>
    </row>
    <row r="222" spans="1:19" ht="15.75" customHeight="1">
      <c r="A222" s="32"/>
      <c r="B222" s="36" t="s">
        <v>17</v>
      </c>
      <c r="C222" s="8" t="s">
        <v>137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"/>
      <c r="Q222" s="1"/>
      <c r="R222" s="1"/>
      <c r="S222" s="1"/>
    </row>
    <row r="223" spans="1:19" ht="15.75" customHeight="1">
      <c r="A223" s="32"/>
      <c r="B223" s="45"/>
      <c r="C223" s="8" t="s">
        <v>219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4"/>
      <c r="O223" s="34"/>
      <c r="P223" s="1"/>
      <c r="Q223" s="1"/>
      <c r="R223" s="1"/>
      <c r="S223" s="1"/>
    </row>
    <row r="224" spans="1:19" ht="15.75" customHeight="1">
      <c r="A224" s="32"/>
      <c r="B224" s="4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1"/>
      <c r="Q224" s="1"/>
      <c r="R224" s="1"/>
      <c r="S224" s="1"/>
    </row>
    <row r="225" spans="1:19" ht="15.75" customHeight="1">
      <c r="A225" s="32"/>
      <c r="B225" s="36" t="s">
        <v>18</v>
      </c>
      <c r="C225" s="8" t="s">
        <v>138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"/>
      <c r="Q225" s="1"/>
      <c r="R225" s="1"/>
      <c r="S225" s="1"/>
    </row>
    <row r="226" spans="1:19" ht="15.75" customHeight="1">
      <c r="A226" s="32"/>
      <c r="B226" s="45"/>
      <c r="C226" s="8" t="s">
        <v>139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"/>
      <c r="Q226" s="1"/>
      <c r="R226" s="1"/>
      <c r="S226" s="1"/>
    </row>
    <row r="227" spans="1:19" ht="15.75" customHeight="1">
      <c r="A227" s="32"/>
      <c r="B227" s="45"/>
      <c r="C227" s="8" t="s">
        <v>220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"/>
      <c r="Q227" s="1"/>
      <c r="R227" s="1"/>
      <c r="S227" s="1"/>
    </row>
    <row r="228" spans="1:19" ht="15.75" customHeight="1">
      <c r="A228" s="32"/>
      <c r="B228" s="45"/>
      <c r="C228" s="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"/>
      <c r="Q228" s="1"/>
      <c r="R228" s="1"/>
      <c r="S228" s="1"/>
    </row>
    <row r="229" spans="1:19" ht="15.75" customHeight="1">
      <c r="A229" s="32"/>
      <c r="B229" s="36" t="s">
        <v>140</v>
      </c>
      <c r="C229" s="36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1"/>
      <c r="Q229" s="1"/>
      <c r="R229" s="1"/>
      <c r="S229" s="1"/>
    </row>
    <row r="230" spans="1:19" ht="15.75" customHeight="1">
      <c r="A230" s="32"/>
      <c r="C230" s="36" t="s">
        <v>141</v>
      </c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1"/>
      <c r="Q230" s="1"/>
      <c r="R230" s="1"/>
      <c r="S230" s="1"/>
    </row>
    <row r="231" spans="1:19" ht="15.75" customHeight="1">
      <c r="A231" s="32"/>
      <c r="C231" s="36" t="s">
        <v>142</v>
      </c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1"/>
      <c r="Q231" s="1"/>
      <c r="R231" s="1"/>
      <c r="S231" s="1"/>
    </row>
    <row r="232" spans="1:19" ht="15.75" customHeight="1">
      <c r="A232" s="32"/>
      <c r="C232" s="36" t="s">
        <v>143</v>
      </c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1"/>
      <c r="Q232" s="1"/>
      <c r="R232" s="1"/>
      <c r="S232" s="1"/>
    </row>
    <row r="233" spans="1:19" ht="15.75" customHeight="1">
      <c r="A233" s="32"/>
      <c r="C233" s="36" t="s">
        <v>144</v>
      </c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1"/>
      <c r="Q233" s="1"/>
      <c r="R233" s="1"/>
      <c r="S233" s="1"/>
    </row>
    <row r="234" spans="1:19" ht="15.75" customHeight="1">
      <c r="A234" s="32"/>
      <c r="B234" s="36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1"/>
      <c r="Q234" s="1"/>
      <c r="R234" s="1"/>
      <c r="S234" s="1"/>
    </row>
    <row r="235" spans="1:19" ht="15.75" customHeight="1">
      <c r="A235" s="32">
        <v>10</v>
      </c>
      <c r="B235" s="32" t="s">
        <v>56</v>
      </c>
      <c r="C235" s="3"/>
      <c r="D235" s="3"/>
      <c r="E235" s="3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1"/>
      <c r="Q235" s="1"/>
      <c r="R235" s="1"/>
      <c r="S235" s="1"/>
    </row>
    <row r="236" spans="1:19" ht="15.75" customHeight="1">
      <c r="A236" s="8"/>
      <c r="B236" s="54" t="s">
        <v>57</v>
      </c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 s="1"/>
    </row>
    <row r="237" spans="1:19" ht="15.75" customHeight="1">
      <c r="A237" s="8"/>
      <c r="B237" s="54" t="s">
        <v>246</v>
      </c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 s="1"/>
    </row>
    <row r="238" spans="1:19" ht="15.75" customHeight="1">
      <c r="A238" s="8"/>
      <c r="B238" s="54" t="s">
        <v>250</v>
      </c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 s="1"/>
    </row>
    <row r="239" spans="1:19" ht="15.75" customHeight="1">
      <c r="A239" s="8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 s="1"/>
    </row>
    <row r="240" spans="1:19" ht="15.75" customHeight="1">
      <c r="A240" s="8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1"/>
      <c r="Q240" s="1"/>
      <c r="R240" s="1"/>
      <c r="S240" s="1"/>
    </row>
    <row r="241" spans="1:19" ht="15.75" customHeight="1">
      <c r="A241" s="32">
        <v>11</v>
      </c>
      <c r="B241" s="32" t="s">
        <v>58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"/>
      <c r="Q241" s="1"/>
      <c r="R241" s="1"/>
      <c r="S241" s="1"/>
    </row>
    <row r="242" spans="1:19" ht="15.75" customHeight="1">
      <c r="A242" s="32"/>
      <c r="B242" s="32" t="s">
        <v>59</v>
      </c>
      <c r="C242" s="3"/>
      <c r="D242" s="3"/>
      <c r="E242" s="3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1"/>
      <c r="Q242" s="1"/>
      <c r="R242" s="1"/>
      <c r="S242" s="1"/>
    </row>
    <row r="243" spans="1:19" ht="15.75" customHeight="1">
      <c r="A243" s="8"/>
      <c r="B243" s="36" t="s">
        <v>60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1"/>
      <c r="Q243" s="1"/>
      <c r="R243" s="1"/>
      <c r="S243" s="1"/>
    </row>
    <row r="244" spans="1:19" ht="15.75" customHeight="1">
      <c r="A244" s="8"/>
      <c r="B244" s="36" t="s">
        <v>242</v>
      </c>
      <c r="C244" s="42"/>
      <c r="D244" s="42"/>
      <c r="E244" s="42"/>
      <c r="F244" s="42"/>
      <c r="G244" s="42"/>
      <c r="H244" s="42"/>
      <c r="I244" s="42"/>
      <c r="J244" s="42"/>
      <c r="K244" s="34"/>
      <c r="L244" s="34"/>
      <c r="M244" s="34"/>
      <c r="N244" s="34"/>
      <c r="O244" s="34"/>
      <c r="P244" s="1"/>
      <c r="Q244" s="1"/>
      <c r="R244" s="1"/>
      <c r="S244" s="1"/>
    </row>
    <row r="245" spans="1:19" ht="15.75" customHeight="1">
      <c r="A245" s="8"/>
      <c r="B245" s="2" t="s">
        <v>17</v>
      </c>
      <c r="C245" s="36" t="s">
        <v>221</v>
      </c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1"/>
      <c r="Q245" s="1"/>
      <c r="R245" s="1"/>
      <c r="S245" s="1"/>
    </row>
    <row r="246" spans="1:19" ht="15.75" customHeight="1">
      <c r="A246" s="8"/>
      <c r="C246" s="36" t="s">
        <v>145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"/>
      <c r="R246" s="1"/>
      <c r="S246" s="1"/>
    </row>
    <row r="247" spans="1:19" ht="15.75" customHeight="1">
      <c r="A247" s="8"/>
      <c r="C247" s="36" t="s">
        <v>146</v>
      </c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1"/>
      <c r="Q247" s="1"/>
      <c r="R247" s="1"/>
      <c r="S247" s="1"/>
    </row>
    <row r="248" spans="1:19" ht="15.75" customHeight="1">
      <c r="A248" s="8"/>
      <c r="B248" s="34"/>
      <c r="C248" s="46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1"/>
      <c r="Q248" s="1"/>
      <c r="R248" s="1"/>
      <c r="S248" s="1"/>
    </row>
    <row r="249" spans="1:19" ht="15.75" customHeight="1">
      <c r="A249" s="8"/>
      <c r="B249" s="2" t="s">
        <v>18</v>
      </c>
      <c r="C249" s="2" t="s">
        <v>223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>
      <c r="A250" s="8"/>
      <c r="C250" s="9" t="s">
        <v>222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>
      <c r="A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>
      <c r="A252" s="8"/>
      <c r="C252" s="47"/>
      <c r="D252" s="6"/>
      <c r="E252" s="6"/>
      <c r="F252" s="6"/>
      <c r="G252" s="6"/>
      <c r="H252" s="6"/>
      <c r="I252" s="6"/>
      <c r="J252" s="6"/>
      <c r="K252" s="29"/>
      <c r="L252" s="6"/>
      <c r="M252" s="48" t="s">
        <v>175</v>
      </c>
      <c r="N252" s="28"/>
      <c r="O252" s="1"/>
      <c r="P252" s="1"/>
      <c r="Q252" s="1"/>
      <c r="R252" s="1"/>
      <c r="S252" s="1"/>
    </row>
    <row r="253" spans="1:19" ht="15.75" customHeight="1">
      <c r="A253" s="8"/>
      <c r="C253" s="27" t="s">
        <v>147</v>
      </c>
      <c r="D253" s="6"/>
      <c r="E253" s="6"/>
      <c r="F253" s="6"/>
      <c r="G253" s="6"/>
      <c r="H253" s="6"/>
      <c r="I253" s="6"/>
      <c r="J253" s="6"/>
      <c r="K253" s="29"/>
      <c r="L253" s="6"/>
      <c r="M253" s="48">
        <v>1040</v>
      </c>
      <c r="N253" s="28"/>
      <c r="O253" s="1"/>
      <c r="P253" s="1"/>
      <c r="Q253" s="1"/>
      <c r="R253" s="1"/>
      <c r="S253" s="1"/>
    </row>
    <row r="254" spans="1:19" ht="15.75" customHeight="1">
      <c r="A254" s="8"/>
      <c r="C254" s="27" t="s">
        <v>148</v>
      </c>
      <c r="D254" s="6"/>
      <c r="E254" s="6"/>
      <c r="F254" s="6"/>
      <c r="G254" s="6"/>
      <c r="H254" s="6"/>
      <c r="I254" s="6"/>
      <c r="J254" s="6"/>
      <c r="K254" s="29"/>
      <c r="L254" s="6"/>
      <c r="M254" s="48">
        <v>1239</v>
      </c>
      <c r="N254" s="28"/>
      <c r="O254" s="1"/>
      <c r="P254" s="1"/>
      <c r="Q254" s="1"/>
      <c r="R254" s="1"/>
      <c r="S254" s="1"/>
    </row>
    <row r="255" spans="1:19" ht="15.75" customHeight="1">
      <c r="A255" s="8"/>
      <c r="C255" s="27" t="s">
        <v>149</v>
      </c>
      <c r="D255" s="6"/>
      <c r="E255" s="6"/>
      <c r="F255" s="6"/>
      <c r="G255" s="6"/>
      <c r="H255" s="6"/>
      <c r="I255" s="6"/>
      <c r="J255" s="6"/>
      <c r="K255" s="29"/>
      <c r="L255" s="6"/>
      <c r="M255" s="48">
        <f>M254-M253</f>
        <v>199</v>
      </c>
      <c r="N255" s="28"/>
      <c r="O255" s="1"/>
      <c r="P255" s="1"/>
      <c r="Q255" s="1"/>
      <c r="R255" s="1"/>
      <c r="S255" s="1"/>
    </row>
    <row r="256" spans="1:19" ht="15.75" customHeight="1">
      <c r="A256" s="8"/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"/>
      <c r="O256" s="1"/>
      <c r="P256" s="1"/>
      <c r="Q256" s="1"/>
      <c r="R256" s="1"/>
      <c r="S256" s="1"/>
    </row>
    <row r="257" spans="1:19" ht="15.75" customHeight="1">
      <c r="A257" s="8"/>
      <c r="B257" s="2" t="s">
        <v>61</v>
      </c>
      <c r="C257" s="1" t="s">
        <v>243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>
      <c r="A259" s="8"/>
      <c r="B259" s="1"/>
      <c r="C259" s="29" t="s">
        <v>150</v>
      </c>
      <c r="D259" s="6"/>
      <c r="E259" s="6"/>
      <c r="F259" s="6"/>
      <c r="G259" s="6"/>
      <c r="H259" s="6"/>
      <c r="I259" s="6"/>
      <c r="J259" s="6"/>
      <c r="K259" s="29"/>
      <c r="L259" s="6"/>
      <c r="M259" s="48">
        <v>121000</v>
      </c>
      <c r="N259" s="28"/>
      <c r="O259" s="1"/>
      <c r="P259" s="1"/>
      <c r="Q259" s="1"/>
      <c r="R259" s="1"/>
      <c r="S259" s="1"/>
    </row>
    <row r="260" spans="1:19" ht="15.75" customHeight="1">
      <c r="A260" s="8"/>
      <c r="B260" s="1"/>
      <c r="C260" s="29" t="s">
        <v>151</v>
      </c>
      <c r="D260" s="6"/>
      <c r="E260" s="6"/>
      <c r="F260" s="6"/>
      <c r="G260" s="6"/>
      <c r="H260" s="6"/>
      <c r="I260" s="6"/>
      <c r="J260" s="6"/>
      <c r="K260" s="29"/>
      <c r="L260" s="6"/>
      <c r="M260" s="48">
        <v>231678</v>
      </c>
      <c r="N260" s="28"/>
      <c r="O260" s="1"/>
      <c r="P260" s="1"/>
      <c r="Q260" s="1"/>
      <c r="R260" s="1"/>
      <c r="S260" s="1"/>
    </row>
    <row r="261" spans="1:19" ht="15.75" customHeight="1">
      <c r="A261" s="8"/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"/>
      <c r="O261" s="1"/>
      <c r="P261" s="1"/>
      <c r="Q261" s="1"/>
      <c r="R261" s="1"/>
      <c r="S261" s="1"/>
    </row>
    <row r="262" spans="1:19" ht="15.75" customHeight="1">
      <c r="A262" s="8"/>
      <c r="B262" s="1"/>
      <c r="C262" s="1" t="s">
        <v>152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>
      <c r="A263" s="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>
      <c r="A264" s="32">
        <v>12</v>
      </c>
      <c r="B264" s="33" t="s">
        <v>62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>
      <c r="A265" s="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>
      <c r="A266" s="8"/>
      <c r="B266" s="1" t="s">
        <v>63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>
      <c r="A267" s="8"/>
      <c r="B267" s="1"/>
      <c r="C267" s="1" t="s">
        <v>153</v>
      </c>
      <c r="D267" s="1"/>
      <c r="E267" s="1"/>
      <c r="F267" s="1"/>
      <c r="G267" s="1"/>
      <c r="H267" s="1"/>
      <c r="I267" s="1"/>
      <c r="J267" s="9">
        <v>8649</v>
      </c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>
      <c r="A268" s="8"/>
      <c r="B268" s="1"/>
      <c r="C268" s="1" t="s">
        <v>154</v>
      </c>
      <c r="D268" s="1"/>
      <c r="E268" s="1"/>
      <c r="F268" s="1"/>
      <c r="G268" s="1"/>
      <c r="H268" s="1"/>
      <c r="I268" s="1"/>
      <c r="J268" s="9">
        <v>14137</v>
      </c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>
      <c r="A269" s="8"/>
      <c r="B269" s="1"/>
      <c r="C269" s="1" t="s">
        <v>155</v>
      </c>
      <c r="D269" s="1"/>
      <c r="E269" s="1"/>
      <c r="F269" s="1"/>
      <c r="G269" s="1"/>
      <c r="H269" s="1"/>
      <c r="I269" s="1"/>
      <c r="J269" s="9">
        <v>2592</v>
      </c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>
      <c r="A270" s="8"/>
      <c r="B270" s="1"/>
      <c r="C270" s="1" t="s">
        <v>156</v>
      </c>
      <c r="D270" s="1"/>
      <c r="E270" s="1"/>
      <c r="F270" s="1"/>
      <c r="G270" s="1"/>
      <c r="H270" s="1"/>
      <c r="I270" s="1"/>
      <c r="J270" s="9">
        <v>1162</v>
      </c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>
      <c r="A271" s="8"/>
      <c r="B271" s="1"/>
      <c r="C271" s="1" t="s">
        <v>157</v>
      </c>
      <c r="D271" s="1"/>
      <c r="E271" s="1"/>
      <c r="F271" s="1"/>
      <c r="G271" s="1"/>
      <c r="H271" s="1"/>
      <c r="I271" s="1"/>
      <c r="J271" s="9">
        <f>1644+5000</f>
        <v>6644</v>
      </c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>
      <c r="A272" s="8"/>
      <c r="B272" s="1"/>
      <c r="C272" s="1" t="s">
        <v>158</v>
      </c>
      <c r="D272" s="1"/>
      <c r="E272" s="1"/>
      <c r="F272" s="1"/>
      <c r="G272" s="1"/>
      <c r="H272" s="1"/>
      <c r="I272" s="1"/>
      <c r="J272" s="9">
        <f>3667+36</f>
        <v>3703</v>
      </c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>
      <c r="A273" s="8"/>
      <c r="B273" s="1"/>
      <c r="C273" s="1"/>
      <c r="D273" s="1"/>
      <c r="E273" s="1"/>
      <c r="F273" s="1"/>
      <c r="G273" s="1"/>
      <c r="H273" s="1"/>
      <c r="I273" s="1"/>
      <c r="J273" s="12">
        <f>SUM(J267:J272)</f>
        <v>36887</v>
      </c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>
      <c r="A274" s="8"/>
      <c r="B274" s="1"/>
      <c r="C274" s="1"/>
      <c r="D274" s="1"/>
      <c r="E274" s="1"/>
      <c r="F274" s="1"/>
      <c r="G274" s="1"/>
      <c r="H274" s="1"/>
      <c r="I274" s="1"/>
      <c r="J274" s="3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>
      <c r="A275" s="8"/>
      <c r="B275" s="1"/>
      <c r="C275" s="1"/>
      <c r="D275" s="1"/>
      <c r="E275" s="1"/>
      <c r="F275" s="1"/>
      <c r="G275" s="1"/>
      <c r="H275" s="1"/>
      <c r="I275" s="1"/>
      <c r="J275" s="9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>
      <c r="A276" s="8"/>
      <c r="B276" s="1"/>
      <c r="C276" s="1"/>
      <c r="D276" s="1"/>
      <c r="E276" s="1"/>
      <c r="F276" s="1"/>
      <c r="G276" s="1"/>
      <c r="H276" s="1"/>
      <c r="I276" s="1"/>
      <c r="J276" s="9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>
      <c r="A277" s="8"/>
      <c r="B277" s="1" t="s">
        <v>64</v>
      </c>
      <c r="C277" s="1"/>
      <c r="D277" s="1"/>
      <c r="E277" s="1"/>
      <c r="F277" s="1"/>
      <c r="G277" s="1"/>
      <c r="H277" s="1"/>
      <c r="I277" s="1"/>
      <c r="J277" s="9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>
      <c r="A278" s="8"/>
      <c r="B278" s="1"/>
      <c r="C278" s="1" t="s">
        <v>159</v>
      </c>
      <c r="D278" s="1"/>
      <c r="E278" s="1"/>
      <c r="F278" s="1"/>
      <c r="G278" s="1"/>
      <c r="H278" s="1"/>
      <c r="I278" s="1"/>
      <c r="J278" s="9">
        <f>7119-5000</f>
        <v>2119</v>
      </c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>
      <c r="A279" s="8"/>
      <c r="B279" s="1"/>
      <c r="C279" s="1" t="s">
        <v>160</v>
      </c>
      <c r="D279" s="1"/>
      <c r="E279" s="1"/>
      <c r="F279" s="1"/>
      <c r="G279" s="1"/>
      <c r="H279" s="1"/>
      <c r="I279" s="1"/>
      <c r="J279" s="9">
        <v>7692</v>
      </c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 thickBot="1">
      <c r="A280" s="8"/>
      <c r="B280" s="1"/>
      <c r="C280" s="1"/>
      <c r="D280" s="1"/>
      <c r="E280" s="1"/>
      <c r="F280" s="1"/>
      <c r="G280" s="1"/>
      <c r="H280" s="1"/>
      <c r="I280" s="1"/>
      <c r="J280" s="51">
        <f>SUM(J277:J279)</f>
        <v>9811</v>
      </c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 thickTop="1">
      <c r="A281" s="8"/>
      <c r="B281" s="1"/>
      <c r="C281" s="1"/>
      <c r="D281" s="1"/>
      <c r="E281" s="1"/>
      <c r="F281" s="1"/>
      <c r="G281" s="1"/>
      <c r="H281" s="1"/>
      <c r="I281" s="1"/>
      <c r="J281" s="50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>
      <c r="A282" s="8"/>
      <c r="B282" s="1" t="s">
        <v>226</v>
      </c>
      <c r="C282" s="1"/>
      <c r="D282" s="1"/>
      <c r="E282" s="1"/>
      <c r="F282" s="1"/>
      <c r="G282" s="1"/>
      <c r="H282" s="1"/>
      <c r="I282" s="1"/>
      <c r="J282" s="50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>
      <c r="A283" s="8"/>
      <c r="B283" s="1" t="s">
        <v>224</v>
      </c>
      <c r="C283" s="1"/>
      <c r="D283" s="1"/>
      <c r="E283" s="1"/>
      <c r="F283" s="1"/>
      <c r="G283" s="1"/>
      <c r="H283" s="1"/>
      <c r="I283" s="1"/>
      <c r="J283" s="50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>
      <c r="A284" s="8"/>
      <c r="B284" s="1" t="s">
        <v>232</v>
      </c>
      <c r="C284" s="1"/>
      <c r="D284" s="1"/>
      <c r="E284" s="1"/>
      <c r="F284" s="1"/>
      <c r="G284" s="1"/>
      <c r="H284" s="1"/>
      <c r="I284" s="1"/>
      <c r="J284" s="50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>
      <c r="A285" s="8"/>
      <c r="B285" s="1"/>
      <c r="C285" s="1"/>
      <c r="D285" s="1"/>
      <c r="E285" s="1"/>
      <c r="F285" s="1"/>
      <c r="G285" s="1"/>
      <c r="H285" s="1"/>
      <c r="I285" s="1"/>
      <c r="J285" s="50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>
      <c r="A286" s="8"/>
      <c r="B286" s="1" t="s">
        <v>244</v>
      </c>
      <c r="C286" s="1"/>
      <c r="D286" s="1"/>
      <c r="E286" s="1"/>
      <c r="F286" s="1"/>
      <c r="G286" s="1"/>
      <c r="H286" s="1"/>
      <c r="I286" s="1"/>
      <c r="J286" s="50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>
      <c r="A287" s="8"/>
      <c r="B287" s="1" t="s">
        <v>225</v>
      </c>
      <c r="C287" s="1"/>
      <c r="D287" s="1"/>
      <c r="E287" s="1"/>
      <c r="F287" s="1"/>
      <c r="G287" s="1"/>
      <c r="H287" s="1"/>
      <c r="I287" s="1"/>
      <c r="J287" s="50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>
      <c r="A288" s="8"/>
      <c r="B288" s="1"/>
      <c r="C288" s="1"/>
      <c r="D288" s="1"/>
      <c r="E288" s="1"/>
      <c r="F288" s="1"/>
      <c r="G288" s="1"/>
      <c r="H288" s="1"/>
      <c r="I288" s="1"/>
      <c r="J288" s="50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 hidden="1">
      <c r="A289" s="8"/>
      <c r="B289" s="1" t="s">
        <v>65</v>
      </c>
      <c r="C289" s="1"/>
      <c r="D289" s="1"/>
      <c r="E289" s="1"/>
      <c r="F289" s="1"/>
      <c r="G289" s="1"/>
      <c r="H289" s="1"/>
      <c r="I289" s="1"/>
      <c r="J289" s="9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 hidden="1">
      <c r="A290" s="8"/>
      <c r="B290" s="1"/>
      <c r="C290" s="1"/>
      <c r="D290" s="1"/>
      <c r="E290" s="1"/>
      <c r="F290" s="1"/>
      <c r="G290" s="1"/>
      <c r="H290" s="1"/>
      <c r="I290" s="1"/>
      <c r="J290" s="9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 hidden="1">
      <c r="A291" s="8"/>
      <c r="B291" s="1"/>
      <c r="C291" s="1"/>
      <c r="D291" s="1"/>
      <c r="E291" s="1"/>
      <c r="F291" s="1"/>
      <c r="G291" s="1"/>
      <c r="H291" s="1"/>
      <c r="I291" s="1"/>
      <c r="J291" s="9" t="s">
        <v>182</v>
      </c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 hidden="1">
      <c r="A292" s="8"/>
      <c r="B292" s="1"/>
      <c r="C292" s="1"/>
      <c r="D292" s="1"/>
      <c r="E292" s="1"/>
      <c r="F292" s="1"/>
      <c r="G292" s="1"/>
      <c r="H292" s="1"/>
      <c r="I292" s="1"/>
      <c r="J292" s="9" t="s">
        <v>183</v>
      </c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 hidden="1">
      <c r="A293" s="8"/>
      <c r="B293" s="1"/>
      <c r="C293" s="1"/>
      <c r="D293" s="1"/>
      <c r="E293" s="1"/>
      <c r="F293" s="1"/>
      <c r="G293" s="1"/>
      <c r="H293" s="1"/>
      <c r="I293" s="1"/>
      <c r="J293" s="9" t="s">
        <v>184</v>
      </c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 hidden="1">
      <c r="A294" s="8"/>
      <c r="B294" s="1"/>
      <c r="C294" s="1"/>
      <c r="D294" s="1"/>
      <c r="E294" s="1"/>
      <c r="F294" s="1"/>
      <c r="G294" s="1"/>
      <c r="H294" s="1"/>
      <c r="I294" s="1"/>
      <c r="J294" s="37" t="s">
        <v>175</v>
      </c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 hidden="1">
      <c r="A295" s="8"/>
      <c r="B295" s="1"/>
      <c r="C295" s="1" t="s">
        <v>161</v>
      </c>
      <c r="D295" s="1"/>
      <c r="E295" s="1"/>
      <c r="F295" s="1"/>
      <c r="G295" s="1"/>
      <c r="H295" s="1"/>
      <c r="I295" s="1"/>
      <c r="J295" s="9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 hidden="1">
      <c r="A296" s="8"/>
      <c r="B296" s="1"/>
      <c r="C296" s="1" t="s">
        <v>162</v>
      </c>
      <c r="D296" s="1"/>
      <c r="E296" s="1"/>
      <c r="F296" s="1"/>
      <c r="G296" s="1"/>
      <c r="H296" s="1"/>
      <c r="I296" s="1"/>
      <c r="J296" s="9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 hidden="1">
      <c r="A297" s="8"/>
      <c r="B297" s="1"/>
      <c r="C297" s="1" t="s">
        <v>163</v>
      </c>
      <c r="D297" s="1"/>
      <c r="E297" s="1"/>
      <c r="F297" s="1"/>
      <c r="G297" s="1"/>
      <c r="H297" s="1"/>
      <c r="I297" s="1"/>
      <c r="J297" s="9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 hidden="1">
      <c r="A298" s="8"/>
      <c r="B298" s="1"/>
      <c r="C298" s="1"/>
      <c r="D298" s="1"/>
      <c r="E298" s="1"/>
      <c r="F298" s="1"/>
      <c r="G298" s="1"/>
      <c r="H298" s="1"/>
      <c r="I298" s="1"/>
      <c r="J298" s="12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>
      <c r="A299" s="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>
      <c r="A300" s="32">
        <v>13</v>
      </c>
      <c r="B300" s="33" t="s">
        <v>66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>
      <c r="A301" s="8"/>
      <c r="B301" s="9" t="s">
        <v>227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>
      <c r="A303" s="32">
        <v>14</v>
      </c>
      <c r="B303" s="33" t="s">
        <v>67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>
      <c r="A304" s="8"/>
      <c r="B304" s="9" t="s">
        <v>245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>
      <c r="A305" s="8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>
      <c r="A307" s="32">
        <v>15</v>
      </c>
      <c r="B307" s="33" t="s">
        <v>68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>
      <c r="A308" s="8"/>
      <c r="B308" s="9" t="s">
        <v>69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>
      <c r="A309" s="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>
      <c r="A310" s="32" t="s">
        <v>10</v>
      </c>
      <c r="B310" s="33" t="s">
        <v>70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>
      <c r="A311" s="8"/>
      <c r="B311" s="1"/>
      <c r="C311" s="1"/>
      <c r="D311" s="1"/>
      <c r="E311" s="1"/>
      <c r="F311" s="1"/>
      <c r="G311" s="1"/>
      <c r="H311" s="7"/>
      <c r="I311" s="1"/>
      <c r="J311" s="7" t="s">
        <v>185</v>
      </c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>
      <c r="A312" s="8"/>
      <c r="B312" s="1"/>
      <c r="C312" s="1"/>
      <c r="D312" s="1"/>
      <c r="E312" s="1"/>
      <c r="F312" s="1"/>
      <c r="G312" s="1"/>
      <c r="H312" s="7"/>
      <c r="I312" s="1"/>
      <c r="J312" s="7" t="s">
        <v>186</v>
      </c>
      <c r="K312" s="1"/>
      <c r="L312" s="1"/>
      <c r="M312" s="7" t="s">
        <v>192</v>
      </c>
      <c r="N312" s="1"/>
      <c r="O312" s="1"/>
      <c r="P312" s="1"/>
      <c r="Q312" s="1"/>
      <c r="R312" s="1"/>
      <c r="S312" s="1"/>
    </row>
    <row r="313" spans="1:19" ht="15.75" customHeight="1">
      <c r="A313" s="8"/>
      <c r="B313" s="1"/>
      <c r="C313" s="1"/>
      <c r="D313" s="1"/>
      <c r="E313" s="1"/>
      <c r="F313" s="1"/>
      <c r="G313" s="1"/>
      <c r="H313" s="7"/>
      <c r="I313" s="1"/>
      <c r="J313" s="7" t="s">
        <v>187</v>
      </c>
      <c r="K313" s="1"/>
      <c r="L313" s="1"/>
      <c r="M313" s="7" t="s">
        <v>193</v>
      </c>
      <c r="N313" s="1"/>
      <c r="O313" s="1"/>
      <c r="P313" s="1"/>
      <c r="Q313" s="1"/>
      <c r="R313" s="1"/>
      <c r="S313" s="1"/>
    </row>
    <row r="314" spans="1:19" ht="15.75" customHeight="1">
      <c r="A314" s="8"/>
      <c r="B314" s="1"/>
      <c r="C314" s="1"/>
      <c r="D314" s="1"/>
      <c r="E314" s="1"/>
      <c r="F314" s="1"/>
      <c r="G314" s="1"/>
      <c r="H314" s="7" t="s">
        <v>79</v>
      </c>
      <c r="I314" s="1"/>
      <c r="J314" s="7" t="s">
        <v>188</v>
      </c>
      <c r="K314" s="1"/>
      <c r="L314" s="1"/>
      <c r="M314" s="7" t="s">
        <v>194</v>
      </c>
      <c r="N314" s="1"/>
      <c r="O314" s="1"/>
      <c r="P314" s="1"/>
      <c r="Q314" s="1"/>
      <c r="R314" s="1"/>
      <c r="S314" s="1"/>
    </row>
    <row r="315" spans="1:19" ht="15.75" customHeight="1">
      <c r="A315" s="8"/>
      <c r="B315" s="1"/>
      <c r="C315" s="1"/>
      <c r="D315" s="1"/>
      <c r="E315" s="1"/>
      <c r="F315" s="1"/>
      <c r="G315" s="1"/>
      <c r="H315" s="7" t="s">
        <v>175</v>
      </c>
      <c r="I315" s="1"/>
      <c r="J315" s="7" t="s">
        <v>175</v>
      </c>
      <c r="K315" s="1"/>
      <c r="L315" s="1"/>
      <c r="M315" s="7" t="s">
        <v>175</v>
      </c>
      <c r="N315" s="1"/>
      <c r="O315" s="1"/>
      <c r="P315" s="1"/>
      <c r="Q315" s="1"/>
      <c r="R315" s="1"/>
      <c r="S315" s="1"/>
    </row>
    <row r="316" spans="1:19" ht="15.75" customHeight="1">
      <c r="A316" s="8"/>
      <c r="B316" s="1"/>
      <c r="C316" s="1" t="s">
        <v>164</v>
      </c>
      <c r="D316" s="1"/>
      <c r="E316" s="1"/>
      <c r="F316" s="1"/>
      <c r="G316" s="1"/>
      <c r="H316" s="9">
        <v>85614</v>
      </c>
      <c r="I316" s="15"/>
      <c r="J316" s="9">
        <v>719</v>
      </c>
      <c r="K316" s="15"/>
      <c r="L316" s="15"/>
      <c r="M316" s="9">
        <f>74486+1</f>
        <v>74487</v>
      </c>
      <c r="N316" s="1"/>
      <c r="O316" s="1"/>
      <c r="P316" s="1"/>
      <c r="Q316" s="1"/>
      <c r="R316" s="1"/>
      <c r="S316" s="1"/>
    </row>
    <row r="317" spans="1:19" ht="15.75" customHeight="1">
      <c r="A317" s="8"/>
      <c r="B317" s="1"/>
      <c r="C317" s="1" t="s">
        <v>165</v>
      </c>
      <c r="D317" s="1"/>
      <c r="E317" s="1"/>
      <c r="F317" s="1"/>
      <c r="G317" s="1"/>
      <c r="H317" s="9">
        <v>36000</v>
      </c>
      <c r="I317" s="15"/>
      <c r="J317" s="9">
        <v>4923</v>
      </c>
      <c r="K317" s="15"/>
      <c r="L317" s="15"/>
      <c r="M317" s="9">
        <v>66168</v>
      </c>
      <c r="N317" s="1"/>
      <c r="O317" s="1"/>
      <c r="P317" s="1"/>
      <c r="Q317" s="1"/>
      <c r="R317" s="1"/>
      <c r="S317" s="1"/>
    </row>
    <row r="318" spans="1:19" ht="15.75" customHeight="1">
      <c r="A318" s="8"/>
      <c r="B318" s="1"/>
      <c r="C318" s="1" t="s">
        <v>166</v>
      </c>
      <c r="D318" s="1"/>
      <c r="E318" s="1"/>
      <c r="F318" s="1"/>
      <c r="G318" s="1"/>
      <c r="H318" s="9">
        <v>151</v>
      </c>
      <c r="I318" s="15"/>
      <c r="J318" s="9">
        <v>-1324</v>
      </c>
      <c r="K318" s="15"/>
      <c r="L318" s="15"/>
      <c r="M318" s="9">
        <v>10907</v>
      </c>
      <c r="N318" s="1"/>
      <c r="O318" s="1"/>
      <c r="P318" s="1"/>
      <c r="Q318" s="1"/>
      <c r="R318" s="1"/>
      <c r="S318" s="1"/>
    </row>
    <row r="319" spans="1:19" ht="15.75" customHeight="1">
      <c r="A319" s="8"/>
      <c r="B319" s="1"/>
      <c r="C319" s="1"/>
      <c r="D319" s="1"/>
      <c r="E319" s="1"/>
      <c r="F319" s="1"/>
      <c r="G319" s="1"/>
      <c r="H319" s="9"/>
      <c r="I319" s="15"/>
      <c r="J319" s="9"/>
      <c r="K319" s="15"/>
      <c r="L319" s="15"/>
      <c r="M319" s="9"/>
      <c r="N319" s="1"/>
      <c r="O319" s="1"/>
      <c r="P319" s="1"/>
      <c r="Q319" s="1"/>
      <c r="R319" s="1"/>
      <c r="S319" s="1"/>
    </row>
    <row r="320" spans="1:19" ht="15.75" customHeight="1">
      <c r="A320" s="8"/>
      <c r="B320" s="1"/>
      <c r="C320" s="1"/>
      <c r="D320" s="1"/>
      <c r="E320" s="1"/>
      <c r="F320" s="1"/>
      <c r="G320" s="1"/>
      <c r="H320" s="12">
        <f>SUM(H316:H319)</f>
        <v>121765</v>
      </c>
      <c r="I320" s="15"/>
      <c r="J320" s="12">
        <f>SUM(J316:J319)</f>
        <v>4318</v>
      </c>
      <c r="K320" s="15"/>
      <c r="L320" s="15"/>
      <c r="M320" s="58">
        <f>SUM(M316:M319)</f>
        <v>151562</v>
      </c>
      <c r="N320" s="1"/>
      <c r="O320" s="1"/>
      <c r="P320" s="1"/>
      <c r="Q320" s="1"/>
      <c r="R320" s="1"/>
      <c r="S320" s="1"/>
    </row>
    <row r="321" spans="1:19" ht="15.75" customHeight="1" thickTop="1">
      <c r="A321" s="8"/>
      <c r="B321" s="1"/>
      <c r="C321" s="1"/>
      <c r="D321" s="1"/>
      <c r="E321" s="1"/>
      <c r="F321" s="1"/>
      <c r="G321" s="1"/>
      <c r="H321" s="16"/>
      <c r="I321" s="15"/>
      <c r="J321" s="16"/>
      <c r="K321" s="15"/>
      <c r="L321" s="15"/>
      <c r="M321" s="16"/>
      <c r="N321" s="1"/>
      <c r="O321" s="1"/>
      <c r="P321" s="1"/>
      <c r="Q321" s="1"/>
      <c r="R321" s="1"/>
      <c r="S321" s="1"/>
    </row>
    <row r="322" spans="1:19" ht="15.75" customHeight="1">
      <c r="A322" s="54">
        <v>17</v>
      </c>
      <c r="B322" s="57" t="s">
        <v>71</v>
      </c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5"/>
      <c r="S322" s="55"/>
    </row>
    <row r="323" spans="1:19" ht="15.75" customHeight="1">
      <c r="A323" s="54"/>
      <c r="B323" s="54" t="s">
        <v>247</v>
      </c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5"/>
      <c r="S323" s="55"/>
    </row>
    <row r="324" spans="1:19" ht="15.75" customHeight="1">
      <c r="A324" s="54"/>
      <c r="B324" s="54" t="s">
        <v>249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5"/>
      <c r="S324" s="55"/>
    </row>
    <row r="325" spans="1:19" ht="15.75" customHeight="1">
      <c r="A325" s="54"/>
      <c r="B325" s="54" t="s">
        <v>248</v>
      </c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5"/>
      <c r="S325" s="55"/>
    </row>
    <row r="326" spans="1:19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5"/>
      <c r="S326" s="55"/>
    </row>
    <row r="327" spans="1:19" ht="15.75" customHeight="1">
      <c r="A327" s="54">
        <v>18</v>
      </c>
      <c r="B327" s="57" t="s">
        <v>72</v>
      </c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5"/>
      <c r="S327" s="55"/>
    </row>
    <row r="328" spans="1:19" ht="15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5"/>
      <c r="S328" s="55"/>
    </row>
    <row r="329" spans="1:19" ht="15.75" customHeight="1">
      <c r="A329" s="54"/>
      <c r="B329" s="54" t="s">
        <v>259</v>
      </c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5"/>
      <c r="S329" s="55"/>
    </row>
    <row r="330" spans="1:19" ht="15.75" customHeight="1">
      <c r="A330" s="54"/>
      <c r="B330" s="54" t="s">
        <v>258</v>
      </c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5"/>
      <c r="S330" s="55"/>
    </row>
    <row r="331" spans="1:19" ht="15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5"/>
      <c r="S331" s="55"/>
    </row>
    <row r="332" spans="1:19" ht="15.75" customHeight="1" hidden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5"/>
      <c r="S332" s="55"/>
    </row>
    <row r="333" spans="1:19" ht="15.75" customHeight="1">
      <c r="A333" s="54"/>
      <c r="B333" s="54" t="s">
        <v>257</v>
      </c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5"/>
      <c r="S333" s="55"/>
    </row>
    <row r="334" spans="1:19" ht="15" customHeight="1">
      <c r="A334" s="54"/>
      <c r="B334" s="54" t="s">
        <v>256</v>
      </c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5"/>
      <c r="S334" s="55"/>
    </row>
    <row r="335" spans="1:19" ht="1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5"/>
      <c r="S335" s="55"/>
    </row>
    <row r="336" spans="1:19" ht="15.75" customHeight="1">
      <c r="A336" s="54"/>
      <c r="B336" s="54" t="s">
        <v>251</v>
      </c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5"/>
      <c r="S336" s="55"/>
    </row>
    <row r="337" spans="1:19" ht="15.75" customHeight="1">
      <c r="A337" s="54"/>
      <c r="B337" s="54" t="s">
        <v>254</v>
      </c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5"/>
      <c r="S337" s="55"/>
    </row>
    <row r="338" spans="1:19" ht="15.75" customHeight="1">
      <c r="A338" s="54"/>
      <c r="B338" s="54" t="s">
        <v>253</v>
      </c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5"/>
      <c r="S338" s="55"/>
    </row>
    <row r="339" spans="1:19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5"/>
      <c r="S339" s="55"/>
    </row>
    <row r="340" spans="1:19" ht="15.75" customHeight="1">
      <c r="A340" s="54"/>
      <c r="B340" s="54" t="s">
        <v>255</v>
      </c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5"/>
      <c r="S340" s="55"/>
    </row>
    <row r="341" spans="1:19" ht="15.75" customHeight="1">
      <c r="A341" s="54"/>
      <c r="B341" s="54" t="s">
        <v>252</v>
      </c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5"/>
      <c r="S341" s="55"/>
    </row>
    <row r="342" spans="1:19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5"/>
      <c r="S342" s="55"/>
    </row>
    <row r="343" spans="1:19" ht="15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6"/>
      <c r="S343" s="56"/>
    </row>
    <row r="344" spans="1:19" ht="16.5" customHeight="1">
      <c r="A344" s="54">
        <v>19</v>
      </c>
      <c r="B344" s="57" t="s">
        <v>73</v>
      </c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5"/>
      <c r="S344" s="55"/>
    </row>
    <row r="345" spans="1:19" ht="15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5"/>
      <c r="S345" s="55"/>
    </row>
    <row r="346" spans="1:19" ht="15.75" customHeight="1">
      <c r="A346" s="54"/>
      <c r="B346" s="54" t="s">
        <v>228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  <c r="S346" s="55"/>
    </row>
    <row r="347" spans="1:19" ht="15.75" customHeight="1">
      <c r="A347" s="54"/>
      <c r="B347" s="54" t="s">
        <v>261</v>
      </c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5"/>
      <c r="S347" s="55"/>
    </row>
    <row r="348" spans="1:19" ht="16.5" customHeight="1">
      <c r="A348" s="54"/>
      <c r="B348" s="54" t="s">
        <v>260</v>
      </c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5"/>
      <c r="S348" s="55"/>
    </row>
    <row r="349" spans="1:19" ht="15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5"/>
      <c r="S349" s="55"/>
    </row>
    <row r="350" spans="1:19" ht="15.75" customHeight="1">
      <c r="A350" s="54">
        <v>20</v>
      </c>
      <c r="B350" s="57" t="s">
        <v>74</v>
      </c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5"/>
      <c r="S350" s="55"/>
    </row>
    <row r="351" spans="1:19" ht="15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5"/>
      <c r="S351" s="55"/>
    </row>
    <row r="352" spans="1:19" ht="16.5" customHeight="1">
      <c r="A352" s="54"/>
      <c r="B352" s="54" t="s">
        <v>75</v>
      </c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5"/>
      <c r="S352" s="55"/>
    </row>
    <row r="353" spans="1:19" ht="15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5"/>
      <c r="S353" s="55"/>
    </row>
    <row r="354" spans="1:19" ht="16.5" customHeight="1">
      <c r="A354" s="54">
        <v>21</v>
      </c>
      <c r="B354" s="57" t="s">
        <v>76</v>
      </c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5"/>
      <c r="S354" s="55"/>
    </row>
    <row r="355" spans="1:19" ht="15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5"/>
      <c r="S355" s="55"/>
    </row>
    <row r="356" spans="1:19" ht="15.75" customHeight="1">
      <c r="A356" s="54"/>
      <c r="B356" s="54" t="s">
        <v>77</v>
      </c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5"/>
      <c r="S356" s="55"/>
    </row>
    <row r="357" spans="1:19" ht="15.75">
      <c r="A357" s="54"/>
      <c r="B357" s="54" t="s">
        <v>78</v>
      </c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5"/>
      <c r="S357" s="55"/>
    </row>
    <row r="358" spans="1:19" ht="15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5"/>
      <c r="S358" s="55"/>
    </row>
    <row r="359" spans="1:19" ht="15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5"/>
      <c r="S359" s="55"/>
    </row>
    <row r="360" spans="1:19" ht="15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5"/>
      <c r="S360" s="55"/>
    </row>
    <row r="361" spans="1:19" ht="15.75">
      <c r="A361" s="54" t="s">
        <v>11</v>
      </c>
      <c r="B361" s="54"/>
      <c r="C361" s="54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 s="1"/>
      <c r="S361" s="1"/>
    </row>
    <row r="362" spans="1:19" ht="15.75">
      <c r="A362" s="54"/>
      <c r="B362" s="54"/>
      <c r="C362" s="54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 s="1"/>
      <c r="S362" s="1"/>
    </row>
    <row r="363" spans="1:19" ht="15.75">
      <c r="A363" s="54" t="s">
        <v>12</v>
      </c>
      <c r="B363" s="54"/>
      <c r="C363" s="54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 s="1"/>
      <c r="S363" s="1"/>
    </row>
    <row r="364" spans="1:19" ht="15.75">
      <c r="A364" s="54" t="s">
        <v>13</v>
      </c>
      <c r="B364" s="54"/>
      <c r="C364" s="5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 s="1"/>
      <c r="S364" s="1"/>
    </row>
    <row r="365" spans="1:19" ht="15.75">
      <c r="A365" s="54"/>
      <c r="B365" s="54"/>
      <c r="C365" s="54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 s="1"/>
      <c r="S365" s="1"/>
    </row>
    <row r="366" spans="1:19" ht="15.75">
      <c r="A366" s="54" t="s">
        <v>14</v>
      </c>
      <c r="B366" s="54"/>
      <c r="C366" s="54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 s="1"/>
      <c r="S366" s="1"/>
    </row>
    <row r="367" spans="1:19" ht="15.75">
      <c r="A367" s="54"/>
      <c r="B367" s="54"/>
      <c r="C367" s="54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 s="1"/>
      <c r="S367" s="1"/>
    </row>
    <row r="368" spans="1:17" ht="15.75">
      <c r="A368" s="54" t="s">
        <v>15</v>
      </c>
      <c r="B368" s="54"/>
      <c r="C368" s="54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5.75">
      <c r="A369" s="54" t="s">
        <v>16</v>
      </c>
      <c r="B369" s="54"/>
      <c r="C369" s="54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5.75">
      <c r="A370" s="54"/>
      <c r="B370" s="54"/>
      <c r="C370" s="54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5.75">
      <c r="A371" s="54"/>
      <c r="B371" s="54"/>
      <c r="C371" s="54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</sheetData>
  <printOptions/>
  <pageMargins left="0.78" right="0.502777777777778" top="0.5" bottom="0.403472222222222" header="0.17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